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stephaniemeredith/Library/CloudStorage/Dropbox/"/>
    </mc:Choice>
  </mc:AlternateContent>
  <xr:revisionPtr revIDLastSave="0" documentId="13_ncr:1_{19740C31-5F04-5D40-B0D0-357E228AD787}" xr6:coauthVersionLast="47" xr6:coauthVersionMax="47" xr10:uidLastSave="{00000000-0000-0000-0000-000000000000}"/>
  <bookViews>
    <workbookView xWindow="33800" yWindow="2560" windowWidth="29400" windowHeight="17020" xr2:uid="{00000000-000D-0000-FFFF-FFFF00000000}"/>
  </bookViews>
  <sheets>
    <sheet name="Year 1" sheetId="1" r:id="rId1"/>
    <sheet name="NIH CAP COST SHARE" sheetId="2" state="hidden" r:id="rId2"/>
  </sheets>
  <definedNames>
    <definedName name="Faculty__Staff__Post_Doc__Temp__or_Student">'Year 1'!$D$4</definedName>
    <definedName name="InsuranceRates">'Year 1'!$Q$4:$Q$6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MysM2TYr5duC/Llt8814D5ntEqkYKJVK4IraRZnpQ2s="/>
    </ext>
  </extLst>
</workbook>
</file>

<file path=xl/calcChain.xml><?xml version="1.0" encoding="utf-8"?>
<calcChain xmlns="http://schemas.openxmlformats.org/spreadsheetml/2006/main">
  <c r="D29" i="1" l="1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I11" i="2"/>
  <c r="K11" i="2" s="1"/>
  <c r="H11" i="2"/>
  <c r="J11" i="2" s="1"/>
  <c r="L11" i="2" s="1"/>
  <c r="G11" i="2"/>
  <c r="M11" i="2" s="1"/>
  <c r="I10" i="2"/>
  <c r="K10" i="2" s="1"/>
  <c r="H10" i="2"/>
  <c r="J10" i="2" s="1"/>
  <c r="L10" i="2" s="1"/>
  <c r="G10" i="2"/>
  <c r="M10" i="2" s="1"/>
  <c r="I9" i="2"/>
  <c r="K9" i="2" s="1"/>
  <c r="H9" i="2"/>
  <c r="J9" i="2" s="1"/>
  <c r="L9" i="2" s="1"/>
  <c r="G9" i="2"/>
  <c r="M9" i="2" s="1"/>
  <c r="I8" i="2"/>
  <c r="K8" i="2" s="1"/>
  <c r="H8" i="2"/>
  <c r="G8" i="2"/>
  <c r="J7" i="2"/>
  <c r="I7" i="2"/>
  <c r="K7" i="2" s="1"/>
  <c r="H7" i="2"/>
  <c r="G7" i="2"/>
  <c r="I6" i="2"/>
  <c r="K6" i="2" s="1"/>
  <c r="H6" i="2"/>
  <c r="J6" i="2" s="1"/>
  <c r="L6" i="2" s="1"/>
  <c r="G6" i="2"/>
  <c r="M6" i="2" s="1"/>
  <c r="I5" i="2"/>
  <c r="K5" i="2" s="1"/>
  <c r="H5" i="2"/>
  <c r="J5" i="2" s="1"/>
  <c r="L5" i="2" s="1"/>
  <c r="G5" i="2"/>
  <c r="I4" i="2"/>
  <c r="H4" i="2"/>
  <c r="J4" i="2" s="1"/>
  <c r="E4" i="2"/>
  <c r="G4" i="2" s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D41" i="1"/>
  <c r="E36" i="1" s="1"/>
  <c r="I12" i="1"/>
  <c r="K6" i="1"/>
  <c r="H6" i="1"/>
  <c r="F6" i="1"/>
  <c r="K5" i="1"/>
  <c r="H5" i="1"/>
  <c r="F5" i="1"/>
  <c r="K4" i="1"/>
  <c r="H4" i="1"/>
  <c r="F4" i="1"/>
  <c r="J8" i="2" l="1"/>
  <c r="L8" i="2" s="1"/>
  <c r="M8" i="2" s="1"/>
  <c r="H12" i="2"/>
  <c r="L4" i="2"/>
  <c r="L12" i="2" s="1"/>
  <c r="J12" i="2"/>
  <c r="H20" i="2" s="1"/>
  <c r="M4" i="2"/>
  <c r="M12" i="2" s="1"/>
  <c r="B16" i="2" s="1"/>
  <c r="B24" i="2" s="1"/>
  <c r="G12" i="2"/>
  <c r="H18" i="2" s="1"/>
  <c r="H12" i="1"/>
  <c r="K12" i="1"/>
  <c r="L6" i="1"/>
  <c r="M6" i="1" s="1"/>
  <c r="N6" i="1" s="1"/>
  <c r="L5" i="1"/>
  <c r="M5" i="1" s="1"/>
  <c r="N5" i="1" s="1"/>
  <c r="L4" i="1"/>
  <c r="M4" i="1" s="1"/>
  <c r="L7" i="2"/>
  <c r="M7" i="2" s="1"/>
  <c r="K4" i="2"/>
  <c r="K12" i="2" s="1"/>
  <c r="H19" i="2" s="1"/>
  <c r="M5" i="2"/>
  <c r="I20" i="2" l="1"/>
  <c r="J20" i="2" s="1"/>
  <c r="K20" i="2" s="1"/>
  <c r="L20" i="2" s="1"/>
  <c r="M20" i="2"/>
  <c r="B26" i="2"/>
  <c r="B28" i="2" s="1"/>
  <c r="I18" i="2"/>
  <c r="H21" i="2"/>
  <c r="I19" i="2"/>
  <c r="N4" i="1"/>
  <c r="J18" i="2" l="1"/>
  <c r="I21" i="2"/>
  <c r="I23" i="2" s="1"/>
  <c r="H23" i="2"/>
  <c r="H24" i="2"/>
  <c r="B30" i="2"/>
  <c r="L12" i="1"/>
  <c r="J19" i="2"/>
  <c r="K19" i="2" s="1"/>
  <c r="L19" i="2" s="1"/>
  <c r="M19" i="2"/>
  <c r="K18" i="2" l="1"/>
  <c r="J21" i="2"/>
  <c r="I24" i="2"/>
  <c r="I25" i="2" s="1"/>
  <c r="H25" i="2"/>
  <c r="M12" i="1"/>
  <c r="N12" i="1"/>
  <c r="D16" i="1" s="1"/>
  <c r="L18" i="2" l="1"/>
  <c r="K21" i="2"/>
  <c r="K23" i="2" s="1"/>
  <c r="J23" i="2"/>
  <c r="E16" i="1"/>
  <c r="E29" i="1" s="1"/>
  <c r="D31" i="1" s="1"/>
  <c r="D33" i="1" s="1"/>
  <c r="M18" i="2" l="1"/>
  <c r="L21" i="2"/>
  <c r="K24" i="2"/>
  <c r="K25" i="2" s="1"/>
  <c r="J25" i="2"/>
  <c r="J24" i="2"/>
  <c r="D35" i="1"/>
  <c r="D37" i="1" s="1"/>
  <c r="M21" i="2" l="1"/>
  <c r="L23" i="2"/>
  <c r="M23" i="2" l="1"/>
  <c r="L25" i="2"/>
  <c r="M25" i="2" s="1"/>
  <c r="L24" i="2"/>
  <c r="M24" i="2" s="1"/>
</calcChain>
</file>

<file path=xl/sharedStrings.xml><?xml version="1.0" encoding="utf-8"?>
<sst xmlns="http://schemas.openxmlformats.org/spreadsheetml/2006/main" count="517" uniqueCount="491">
  <si>
    <t>Dates</t>
  </si>
  <si>
    <t>Dept</t>
  </si>
  <si>
    <t>Appt. Period</t>
  </si>
  <si>
    <t>Name</t>
  </si>
  <si>
    <t>Faculty, Staff, Post-Doc, Temp, or Student</t>
  </si>
  <si>
    <t>Base Pay</t>
  </si>
  <si>
    <t>Effort in cal months</t>
  </si>
  <si>
    <t>Effort</t>
  </si>
  <si>
    <t>Salary on 
Grant</t>
  </si>
  <si>
    <t>Health
Insurance</t>
  </si>
  <si>
    <t>Fringe Benefit
Rate</t>
  </si>
  <si>
    <t>Health Ins
on Grant</t>
  </si>
  <si>
    <t>Fringe Benefits 
on Grant</t>
  </si>
  <si>
    <t>Total Benefits 
on Grant</t>
  </si>
  <si>
    <t>Total on 
Grant</t>
  </si>
  <si>
    <t>Staff</t>
  </si>
  <si>
    <t>TOTALS</t>
  </si>
  <si>
    <t>CURRENT YEAR</t>
  </si>
  <si>
    <t>Personnel</t>
  </si>
  <si>
    <t>Travel</t>
  </si>
  <si>
    <t>Other</t>
  </si>
  <si>
    <t>Tuition</t>
  </si>
  <si>
    <t>Equipment</t>
  </si>
  <si>
    <t xml:space="preserve">Subcontract </t>
  </si>
  <si>
    <t>Subcontract</t>
  </si>
  <si>
    <t>Direct Costs</t>
  </si>
  <si>
    <t>F&amp;A Cost Base</t>
  </si>
  <si>
    <t>F&amp;A Cost Rate</t>
  </si>
  <si>
    <t>F&amp;A Costs</t>
  </si>
  <si>
    <t>Total Costs</t>
  </si>
  <si>
    <t>Salary Cap 12 months</t>
  </si>
  <si>
    <t>Salary Cap 9 months</t>
  </si>
  <si>
    <t xml:space="preserve">Total </t>
  </si>
  <si>
    <t>NIH Cap</t>
  </si>
  <si>
    <t>Total Cost Share</t>
  </si>
  <si>
    <t>Total</t>
  </si>
  <si>
    <t>Cost
Share Salary</t>
  </si>
  <si>
    <t>Cost Share
Salary on 
Grant</t>
  </si>
  <si>
    <t>Total Cost Share on 
Grant</t>
  </si>
  <si>
    <t>FY12</t>
  </si>
  <si>
    <t>Fringe
Benefit 
Rate</t>
  </si>
  <si>
    <t>Faculty</t>
  </si>
  <si>
    <t>Post-Doc</t>
  </si>
  <si>
    <t>Student</t>
  </si>
  <si>
    <t>STEPS</t>
  </si>
  <si>
    <t>Temp</t>
  </si>
  <si>
    <t>Supplies</t>
  </si>
  <si>
    <t>Year 1</t>
  </si>
  <si>
    <t>Year 2</t>
  </si>
  <si>
    <t>Year 3</t>
  </si>
  <si>
    <t>Year 4</t>
  </si>
  <si>
    <t>Year 5</t>
  </si>
  <si>
    <t xml:space="preserve">Salary </t>
  </si>
  <si>
    <t>Fringe Benefits</t>
  </si>
  <si>
    <t>Health Ins.</t>
  </si>
  <si>
    <t>Unit #</t>
  </si>
  <si>
    <t>Unit Name</t>
  </si>
  <si>
    <t>7H750</t>
  </si>
  <si>
    <t>Physiology</t>
  </si>
  <si>
    <t>7H751</t>
  </si>
  <si>
    <t>Muscle Biology Center</t>
  </si>
  <si>
    <t>-----------------</t>
  </si>
  <si>
    <t>7A009</t>
  </si>
  <si>
    <t>Academic Affairs</t>
  </si>
  <si>
    <t>7H007</t>
  </si>
  <si>
    <t>Ambulatory Services/KY Clinic Admin</t>
  </si>
  <si>
    <t>7H081</t>
  </si>
  <si>
    <t>AMR Anatomy &amp; Neurobiology</t>
  </si>
  <si>
    <t>7H082</t>
  </si>
  <si>
    <t>AMR Biochemistry</t>
  </si>
  <si>
    <t>7H083</t>
  </si>
  <si>
    <t>AMR Microbiology &amp; Immunology</t>
  </si>
  <si>
    <t>7H084</t>
  </si>
  <si>
    <t>AMR Physiology</t>
  </si>
  <si>
    <t>7H085</t>
  </si>
  <si>
    <t>AMR Toxicology</t>
  </si>
  <si>
    <t>7H100</t>
  </si>
  <si>
    <t>Anatomy &amp; Neurobiology</t>
  </si>
  <si>
    <t>7H130</t>
  </si>
  <si>
    <t xml:space="preserve">Anesthesiology </t>
  </si>
  <si>
    <t>7H139</t>
  </si>
  <si>
    <t>Anesthesiology - ACS</t>
  </si>
  <si>
    <t>7H131</t>
  </si>
  <si>
    <t>Anesthesiology - Acute</t>
  </si>
  <si>
    <t>7H132</t>
  </si>
  <si>
    <t>Anesthesiology - CAS</t>
  </si>
  <si>
    <t>7H133</t>
  </si>
  <si>
    <t>Anesthesiology - ICU</t>
  </si>
  <si>
    <t>7H134</t>
  </si>
  <si>
    <t>Anesthesiology - IPG</t>
  </si>
  <si>
    <t>7H137</t>
  </si>
  <si>
    <t>Anesthesiology - L&amp;D</t>
  </si>
  <si>
    <t>7H135</t>
  </si>
  <si>
    <t>Anesthesiology - OR</t>
  </si>
  <si>
    <t>7H138</t>
  </si>
  <si>
    <t>Anesthesiology - Other</t>
  </si>
  <si>
    <t>7H128</t>
  </si>
  <si>
    <t>Anesthesiology - Pain</t>
  </si>
  <si>
    <t>7H129</t>
  </si>
  <si>
    <t>Anesthesiology - Pre OP</t>
  </si>
  <si>
    <t>7H127</t>
  </si>
  <si>
    <t>Anesthesiology - Shriner</t>
  </si>
  <si>
    <t>7H008</t>
  </si>
  <si>
    <t>Area Health Education Center</t>
  </si>
  <si>
    <t>7H150</t>
  </si>
  <si>
    <t>Behavioral Science</t>
  </si>
  <si>
    <t>7H180</t>
  </si>
  <si>
    <t>Biochemistry</t>
  </si>
  <si>
    <t>7C300</t>
  </si>
  <si>
    <t>Bioethics &amp; Research Integrity Committee</t>
  </si>
  <si>
    <t>7C400</t>
  </si>
  <si>
    <t>Biomedical Informatics Core</t>
  </si>
  <si>
    <t>7C200</t>
  </si>
  <si>
    <t>Biostatistics, Design &amp; Research Ethics</t>
  </si>
  <si>
    <t>7H025</t>
  </si>
  <si>
    <t>Cancer Center-Core Support</t>
  </si>
  <si>
    <t>7H365</t>
  </si>
  <si>
    <t xml:space="preserve">Cardiovascular Research </t>
  </si>
  <si>
    <t>7H051</t>
  </si>
  <si>
    <t>Cardiovascular Research Center</t>
  </si>
  <si>
    <t>7C000</t>
  </si>
  <si>
    <t>Center for Clinical Translational Sciences</t>
  </si>
  <si>
    <t>7P240</t>
  </si>
  <si>
    <t>Center for Public Health Systems Research</t>
  </si>
  <si>
    <t>7H090</t>
  </si>
  <si>
    <t>Center on Drug &amp; Alcohol Research</t>
  </si>
  <si>
    <t>7K900</t>
  </si>
  <si>
    <t>Center Pharmaceutical Sci &amp; Tech</t>
  </si>
  <si>
    <t>7C700</t>
  </si>
  <si>
    <t>Clinical &amp; Translational Methodology Dev</t>
  </si>
  <si>
    <t>7A5</t>
  </si>
  <si>
    <t>Clinical Affairs</t>
  </si>
  <si>
    <t>7K350</t>
  </si>
  <si>
    <t>Clinical Pharmaceutical Sciences</t>
  </si>
  <si>
    <t>7C100</t>
  </si>
  <si>
    <t>Clinical Research &amp; Development Operations</t>
  </si>
  <si>
    <t>7A000</t>
  </si>
  <si>
    <t>College of Dentistry</t>
  </si>
  <si>
    <t>7N800</t>
  </si>
  <si>
    <t>College of Health Sciences</t>
  </si>
  <si>
    <t>7H000</t>
  </si>
  <si>
    <t>College of Medicine</t>
  </si>
  <si>
    <t>7E000</t>
  </si>
  <si>
    <t>College of Nursing</t>
  </si>
  <si>
    <t>7K000</t>
  </si>
  <si>
    <t>College of Pharmacy</t>
  </si>
  <si>
    <t>7P610</t>
  </si>
  <si>
    <t>College of Public Health</t>
  </si>
  <si>
    <t>7H202</t>
  </si>
  <si>
    <t>Community Practice - Family Medicine</t>
  </si>
  <si>
    <t>7H201</t>
  </si>
  <si>
    <t>Community Practice - OB</t>
  </si>
  <si>
    <t>7P230</t>
  </si>
  <si>
    <t>Council on Aging</t>
  </si>
  <si>
    <t>7P200</t>
  </si>
  <si>
    <t>Ctr for Prevention Research</t>
  </si>
  <si>
    <t>7A001</t>
  </si>
  <si>
    <t>Dental Supply</t>
  </si>
  <si>
    <t>7A200</t>
  </si>
  <si>
    <t>Dentistry Dental Clinic</t>
  </si>
  <si>
    <t>7A751</t>
  </si>
  <si>
    <t>Dentistry Occlusion</t>
  </si>
  <si>
    <t>7A450</t>
  </si>
  <si>
    <t>Dentistry Oral &amp; Maxillofacial</t>
  </si>
  <si>
    <t>7A850</t>
  </si>
  <si>
    <t>Dentistry Oral Health Practice</t>
  </si>
  <si>
    <t>7A800</t>
  </si>
  <si>
    <t>Dentistry Oral Health Science</t>
  </si>
  <si>
    <t>7A500</t>
  </si>
  <si>
    <t>Dentistry Orthodontics</t>
  </si>
  <si>
    <t>7A700</t>
  </si>
  <si>
    <t>Dentistry Patient Records</t>
  </si>
  <si>
    <t>7A600</t>
  </si>
  <si>
    <t>Dentistry Periodontics</t>
  </si>
  <si>
    <t>7A1</t>
  </si>
  <si>
    <t>Dentistry - Administration &amp; Finance</t>
  </si>
  <si>
    <t>7A110</t>
  </si>
  <si>
    <t>Dentistry Kentucky Clinic</t>
  </si>
  <si>
    <t>7P150</t>
  </si>
  <si>
    <t>Department of Health Behaviors</t>
  </si>
  <si>
    <t>7P180</t>
  </si>
  <si>
    <t>Dept of Biostatistics</t>
  </si>
  <si>
    <t>7P170</t>
  </si>
  <si>
    <t>Dept of Epidemiology</t>
  </si>
  <si>
    <t>7P190</t>
  </si>
  <si>
    <t>Dept of Gerontology</t>
  </si>
  <si>
    <t>7P160</t>
  </si>
  <si>
    <t>Dept of Health Services Manage</t>
  </si>
  <si>
    <t>7P140</t>
  </si>
  <si>
    <t>Dept of Preventive Med &amp; Envir</t>
  </si>
  <si>
    <t>7H300</t>
  </si>
  <si>
    <t>Diagnostic Radiology/Radiology</t>
  </si>
  <si>
    <t>7A004</t>
  </si>
  <si>
    <t>Education</t>
  </si>
  <si>
    <t>7H140</t>
  </si>
  <si>
    <t>Emergency Medicine</t>
  </si>
  <si>
    <t>7H141</t>
  </si>
  <si>
    <t>Emergency Medicine - Pediatrics</t>
  </si>
  <si>
    <t>7A008</t>
  </si>
  <si>
    <t>Facility Maintenance</t>
  </si>
  <si>
    <t>7H461</t>
  </si>
  <si>
    <t>Family Medicine - Hazard</t>
  </si>
  <si>
    <t>7H460</t>
  </si>
  <si>
    <t>Family Practice/Family and Community Medicine</t>
  </si>
  <si>
    <t>7H005</t>
  </si>
  <si>
    <t>Gen Clinical Research Center</t>
  </si>
  <si>
    <t>7H018</t>
  </si>
  <si>
    <t>Graduate Center for Toxicology</t>
  </si>
  <si>
    <t>7H001</t>
  </si>
  <si>
    <t>Graduate Medical Education</t>
  </si>
  <si>
    <t>7N900</t>
  </si>
  <si>
    <t>Health Sciences - Clinical Science</t>
  </si>
  <si>
    <t>7N600</t>
  </si>
  <si>
    <t>Health Sciences - Rehabilitation Science</t>
  </si>
  <si>
    <t>7N650</t>
  </si>
  <si>
    <t>Health Sciences - Student Services</t>
  </si>
  <si>
    <t>7H465</t>
  </si>
  <si>
    <t>Homeplace Clinic</t>
  </si>
  <si>
    <t>7H366</t>
  </si>
  <si>
    <t>Institute for Molecular Medicine</t>
  </si>
  <si>
    <t>7H350</t>
  </si>
  <si>
    <t>Internal Medicine</t>
  </si>
  <si>
    <t>7H351</t>
  </si>
  <si>
    <t>Internal Medicine &amp; Divisions - Allergy</t>
  </si>
  <si>
    <t>7H352</t>
  </si>
  <si>
    <t>Internal Medicine &amp; Divisions - AMS</t>
  </si>
  <si>
    <t>7H354</t>
  </si>
  <si>
    <t>Internal Medicine &amp; Divisions - Cardiology</t>
  </si>
  <si>
    <t>7H356</t>
  </si>
  <si>
    <t>Internal Medicine &amp; Divisions - Education</t>
  </si>
  <si>
    <t>7H357</t>
  </si>
  <si>
    <t>Internal Medicine &amp; Divisions - Endocrinology</t>
  </si>
  <si>
    <t>7H358</t>
  </si>
  <si>
    <t>Internal Medicine &amp; Divisions - Gastroenterology</t>
  </si>
  <si>
    <t>7H359</t>
  </si>
  <si>
    <t>Internal Medicine &amp; Divisions - General</t>
  </si>
  <si>
    <t>7H368</t>
  </si>
  <si>
    <t>Internal Medicine &amp; Divisions - HEM/BMT</t>
  </si>
  <si>
    <t>7H360</t>
  </si>
  <si>
    <t>Internal Medicine &amp; Divisions - Hematology</t>
  </si>
  <si>
    <t>7H361</t>
  </si>
  <si>
    <t>Internal Medicine &amp; Divisions - Infectious Diseases</t>
  </si>
  <si>
    <t>7H367</t>
  </si>
  <si>
    <t>Internal Medicine &amp; Divisions - Med Onc</t>
  </si>
  <si>
    <t>7H362</t>
  </si>
  <si>
    <t>Internal Medicine &amp; Divisions - Nephrology</t>
  </si>
  <si>
    <t>7H363</t>
  </si>
  <si>
    <t>Internal Medicine &amp; Divisions - Pulmonary</t>
  </si>
  <si>
    <t>7H364</t>
  </si>
  <si>
    <t>Internal Medicine &amp; Divisions - Rheumatology</t>
  </si>
  <si>
    <t>7H466</t>
  </si>
  <si>
    <t>June Buchanan</t>
  </si>
  <si>
    <t>7H070</t>
  </si>
  <si>
    <t>Kentucky Clinic South</t>
  </si>
  <si>
    <t>7H023</t>
  </si>
  <si>
    <t>Kentucky Community Cancer Prog</t>
  </si>
  <si>
    <t>7H011</t>
  </si>
  <si>
    <t>Kentucky Telecare</t>
  </si>
  <si>
    <t>7P210</t>
  </si>
  <si>
    <t>KY Injury Prev &amp; Research Center</t>
  </si>
  <si>
    <t>7A007</t>
  </si>
  <si>
    <t>Lab Services</t>
  </si>
  <si>
    <t>7K301</t>
  </si>
  <si>
    <t>Littleton's Research Program</t>
  </si>
  <si>
    <t>7H040</t>
  </si>
  <si>
    <t>Mag Resonance Imag Sys Ctr</t>
  </si>
  <si>
    <t>7P130</t>
  </si>
  <si>
    <t>Master Health Administration</t>
  </si>
  <si>
    <t>7H024</t>
  </si>
  <si>
    <t>MCC - Clinical Research Org</t>
  </si>
  <si>
    <t>7H020</t>
  </si>
  <si>
    <t>McDowell Cancer Network</t>
  </si>
  <si>
    <t>7H400</t>
  </si>
  <si>
    <t>Microbiology &amp; Immunology</t>
  </si>
  <si>
    <t>7H852</t>
  </si>
  <si>
    <t>Neurology</t>
  </si>
  <si>
    <t>7H830</t>
  </si>
  <si>
    <t>Neurology - Epilepsy</t>
  </si>
  <si>
    <t>7H831</t>
  </si>
  <si>
    <t>Neurology - Headache and Pain</t>
  </si>
  <si>
    <t>7H832</t>
  </si>
  <si>
    <t>Neurology - Neuromuscular</t>
  </si>
  <si>
    <t>7H833</t>
  </si>
  <si>
    <t>Neurology - Pediatric</t>
  </si>
  <si>
    <t>7H834</t>
  </si>
  <si>
    <t>Neurology - Stroke</t>
  </si>
  <si>
    <t>7H835</t>
  </si>
  <si>
    <t>Neuroscience - Shared</t>
  </si>
  <si>
    <t>7H464</t>
  </si>
  <si>
    <t>Northfork Valley</t>
  </si>
  <si>
    <t>7E300</t>
  </si>
  <si>
    <t>Nursing Continuing Education</t>
  </si>
  <si>
    <t>7E100</t>
  </si>
  <si>
    <t>Nursing Instruction</t>
  </si>
  <si>
    <t>7H160</t>
  </si>
  <si>
    <t>Nutritional Sciences</t>
  </si>
  <si>
    <t>7H506</t>
  </si>
  <si>
    <t>OB/GYN - Morehead</t>
  </si>
  <si>
    <t>7H500</t>
  </si>
  <si>
    <t>Obstetrics &amp; Gynecology</t>
  </si>
  <si>
    <t>7H502</t>
  </si>
  <si>
    <t>Obstetrics &amp; Gynecology - Endocrinology</t>
  </si>
  <si>
    <t>7H501</t>
  </si>
  <si>
    <t>Obstetrics &amp; Gynecology - Generalist</t>
  </si>
  <si>
    <t>7H504</t>
  </si>
  <si>
    <t>Obstetrics &amp; Gynecology - KY Womens Heal</t>
  </si>
  <si>
    <t>7H503</t>
  </si>
  <si>
    <t>Obstetrics &amp; Gynecology - Maternal Fetal</t>
  </si>
  <si>
    <t>7H505</t>
  </si>
  <si>
    <t>Obstetrics &amp; Gynecology - Oncology</t>
  </si>
  <si>
    <t>7H009</t>
  </si>
  <si>
    <t>Office of Health Research &amp; Development</t>
  </si>
  <si>
    <t>7H002</t>
  </si>
  <si>
    <t>Office of Medical Education</t>
  </si>
  <si>
    <t>7H840</t>
  </si>
  <si>
    <t>Ophthalmology - Eye Bank</t>
  </si>
  <si>
    <t>7H841</t>
  </si>
  <si>
    <t>Ophthalmology - Optical Shop</t>
  </si>
  <si>
    <t>7H854</t>
  </si>
  <si>
    <t>Ophthalmology &amp; Visual Science</t>
  </si>
  <si>
    <t>7H842</t>
  </si>
  <si>
    <t>Ophthalmology Community Clinics</t>
  </si>
  <si>
    <t>7H873</t>
  </si>
  <si>
    <t>Ortho Shriner</t>
  </si>
  <si>
    <t>7H859</t>
  </si>
  <si>
    <t>Orthopaedic Surgery</t>
  </si>
  <si>
    <t>7H870</t>
  </si>
  <si>
    <t>Orthopaedic Surgery - General</t>
  </si>
  <si>
    <t>7H871</t>
  </si>
  <si>
    <t>Orthopaedic Surgery - Joint and Spine</t>
  </si>
  <si>
    <t>7H872</t>
  </si>
  <si>
    <t>Orthopaedic Surgery - Sports Medicine</t>
  </si>
  <si>
    <t>7H600</t>
  </si>
  <si>
    <t>Pathology</t>
  </si>
  <si>
    <t>7H650</t>
  </si>
  <si>
    <t>Pediatrics</t>
  </si>
  <si>
    <t>7H668</t>
  </si>
  <si>
    <t>Pediatrics - Adolescent Medicine</t>
  </si>
  <si>
    <t>7H651</t>
  </si>
  <si>
    <t>Pediatrics - Allergy</t>
  </si>
  <si>
    <t>7H652</t>
  </si>
  <si>
    <t>Pediatrics - Cardiology</t>
  </si>
  <si>
    <t>7H653</t>
  </si>
  <si>
    <t>Pediatrics - Clinic</t>
  </si>
  <si>
    <t>7H669</t>
  </si>
  <si>
    <t>Pediatrics - Comm Ped Card</t>
  </si>
  <si>
    <t>7H654</t>
  </si>
  <si>
    <t>Pediatrics - Critical Care</t>
  </si>
  <si>
    <t>7H655</t>
  </si>
  <si>
    <t>Pediatrics - Endocrine/Metabolic</t>
  </si>
  <si>
    <t>7H656</t>
  </si>
  <si>
    <t>Pediatrics - Gastroenterology</t>
  </si>
  <si>
    <t>7H657</t>
  </si>
  <si>
    <t>Pediatrics - General</t>
  </si>
  <si>
    <t>7H658</t>
  </si>
  <si>
    <t>Pediatrics - General/Dysmorphology</t>
  </si>
  <si>
    <t>7H659</t>
  </si>
  <si>
    <t>Pediatrics - Hematology/Oncology</t>
  </si>
  <si>
    <t>7H660</t>
  </si>
  <si>
    <t>Pediatrics - Hemophilia</t>
  </si>
  <si>
    <t>7H661</t>
  </si>
  <si>
    <t>Pediatrics - Hospitalist</t>
  </si>
  <si>
    <t>7H662</t>
  </si>
  <si>
    <t>Pediatrics - House Staff</t>
  </si>
  <si>
    <t>7H663</t>
  </si>
  <si>
    <t>Pediatrics - Infectious Disease</t>
  </si>
  <si>
    <t>7H665</t>
  </si>
  <si>
    <t>Pediatrics - Neonatology</t>
  </si>
  <si>
    <t>7H664</t>
  </si>
  <si>
    <t>Pediatrics - Nephrology</t>
  </si>
  <si>
    <t>7H666</t>
  </si>
  <si>
    <t>Pediatrics - Pulmonology</t>
  </si>
  <si>
    <t>7H667</t>
  </si>
  <si>
    <t>Pediatrics - Research</t>
  </si>
  <si>
    <t>7H671</t>
  </si>
  <si>
    <t>Pediatrics - Rheumatology/Musculoskeletal</t>
  </si>
  <si>
    <t>7H670</t>
  </si>
  <si>
    <t>Pediatrics - UK Metabolic Division</t>
  </si>
  <si>
    <t>7K300</t>
  </si>
  <si>
    <t>Pharmaceutical Sciences</t>
  </si>
  <si>
    <t>7K100</t>
  </si>
  <si>
    <t>Pharmacy Academic Affairs</t>
  </si>
  <si>
    <t>7K001</t>
  </si>
  <si>
    <t>Pharmacy Continuing Education</t>
  </si>
  <si>
    <t>7K700</t>
  </si>
  <si>
    <t>Pharmacy Practice &amp; Science</t>
  </si>
  <si>
    <t>7H951</t>
  </si>
  <si>
    <t>Physical Medicine &amp; Rehab - Research Div</t>
  </si>
  <si>
    <t>7C500</t>
  </si>
  <si>
    <t>Pilot &amp; Collab Trans &amp; Clin Studies</t>
  </si>
  <si>
    <t>7H061</t>
  </si>
  <si>
    <t>Placement Services</t>
  </si>
  <si>
    <t>7A002</t>
  </si>
  <si>
    <t>Prepared Tray Systems</t>
  </si>
  <si>
    <t>7H800</t>
  </si>
  <si>
    <t>Psychiatry</t>
  </si>
  <si>
    <t>7P110</t>
  </si>
  <si>
    <t>Public Health - Academic Affairs</t>
  </si>
  <si>
    <t>7P660</t>
  </si>
  <si>
    <t>Public Health Accreditation</t>
  </si>
  <si>
    <t>7P620</t>
  </si>
  <si>
    <t>Public Health Business &amp; Finan</t>
  </si>
  <si>
    <t>7P310</t>
  </si>
  <si>
    <t>Public Health Clinic Operation</t>
  </si>
  <si>
    <t>7P630</t>
  </si>
  <si>
    <t>Public Health Information Technology</t>
  </si>
  <si>
    <t>7P120</t>
  </si>
  <si>
    <t>Public Health Leadership Institute</t>
  </si>
  <si>
    <t>7P540</t>
  </si>
  <si>
    <t>Public Hlth Admissions &amp; Recor</t>
  </si>
  <si>
    <t>7P640</t>
  </si>
  <si>
    <t>Public Hlth Logistical Service</t>
  </si>
  <si>
    <t>7P510</t>
  </si>
  <si>
    <t>Public Hlth Student Services</t>
  </si>
  <si>
    <t>7P410</t>
  </si>
  <si>
    <t>Public Health - Research</t>
  </si>
  <si>
    <t>7A006</t>
  </si>
  <si>
    <t>Public-Prof. Service</t>
  </si>
  <si>
    <t>7H900</t>
  </si>
  <si>
    <t>Radiation Medicine</t>
  </si>
  <si>
    <t>7H901</t>
  </si>
  <si>
    <t>Radiation Medicine - Berea</t>
  </si>
  <si>
    <t>7H902</t>
  </si>
  <si>
    <t>Radiation Medicine - Georgetown</t>
  </si>
  <si>
    <t>7H903</t>
  </si>
  <si>
    <t>Radiation Medicine - Mt Sterling</t>
  </si>
  <si>
    <t>7H302</t>
  </si>
  <si>
    <t>Radiology - GS Division</t>
  </si>
  <si>
    <t>7H301</t>
  </si>
  <si>
    <t>Radiology - KY South</t>
  </si>
  <si>
    <t>7H303</t>
  </si>
  <si>
    <t>Radiology - KY Sports Medicine</t>
  </si>
  <si>
    <t>7C600</t>
  </si>
  <si>
    <t>REACH</t>
  </si>
  <si>
    <t>7K750</t>
  </si>
  <si>
    <t>REACH Program</t>
  </si>
  <si>
    <t>7H950</t>
  </si>
  <si>
    <t>Rehabilitation Medicine</t>
  </si>
  <si>
    <t>7K400</t>
  </si>
  <si>
    <t>Research &amp; Graduate Education</t>
  </si>
  <si>
    <t>7A005</t>
  </si>
  <si>
    <t>Research &amp; Graduate Studies</t>
  </si>
  <si>
    <t>7K725</t>
  </si>
  <si>
    <t>Research and Data Management Center</t>
  </si>
  <si>
    <t>7H060</t>
  </si>
  <si>
    <t>Rural Kentucky Health Care</t>
  </si>
  <si>
    <t>7H019</t>
  </si>
  <si>
    <t>Rural Physician Leadership Program</t>
  </si>
  <si>
    <t>7H030</t>
  </si>
  <si>
    <t>Sanders-Brown Center on Aging</t>
  </si>
  <si>
    <t>7P220</t>
  </si>
  <si>
    <t>Southeast Ctr for Ag Hlth &amp; In</t>
  </si>
  <si>
    <t>7H016</t>
  </si>
  <si>
    <t>Spinal Cord &amp; Brain Injury Research</t>
  </si>
  <si>
    <t>7A003</t>
  </si>
  <si>
    <t>Student Affairs</t>
  </si>
  <si>
    <t>7H865</t>
  </si>
  <si>
    <t>Surgery - Winchester Comm Div</t>
  </si>
  <si>
    <t>7H856</t>
  </si>
  <si>
    <t>Surgery/Cardiothoracic</t>
  </si>
  <si>
    <t>7H851</t>
  </si>
  <si>
    <t>Surgery/Department</t>
  </si>
  <si>
    <t>7H862</t>
  </si>
  <si>
    <t>Surgery/Dermatology</t>
  </si>
  <si>
    <t>7H850</t>
  </si>
  <si>
    <t>Surgery/General</t>
  </si>
  <si>
    <t>7H853</t>
  </si>
  <si>
    <t>Surgery/Neurosurgery</t>
  </si>
  <si>
    <t>7H860</t>
  </si>
  <si>
    <t>Surgery/Otolaryngology</t>
  </si>
  <si>
    <t>7H857</t>
  </si>
  <si>
    <t>Surgery/Pediatrics</t>
  </si>
  <si>
    <t>7H858</t>
  </si>
  <si>
    <t>Surgery/Plastic</t>
  </si>
  <si>
    <t>7H861</t>
  </si>
  <si>
    <t>Surgery/Transplant</t>
  </si>
  <si>
    <t>7H855</t>
  </si>
  <si>
    <t>Surgery/Urology</t>
  </si>
  <si>
    <t>7C900</t>
  </si>
  <si>
    <t>Training, Education and Mentoring</t>
  </si>
  <si>
    <t>7C800</t>
  </si>
  <si>
    <t>Translational Technologies &amp; Resources</t>
  </si>
  <si>
    <t>7H006</t>
  </si>
  <si>
    <t>UK Health Plans</t>
  </si>
  <si>
    <t>7/1/2025-6/30/2026</t>
  </si>
  <si>
    <t>Books</t>
  </si>
  <si>
    <t>Shipping</t>
  </si>
  <si>
    <t>Meals</t>
  </si>
  <si>
    <t>Training location</t>
  </si>
  <si>
    <t>Consultant</t>
  </si>
  <si>
    <t>Stipends (5 @ 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</si>
</sst>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00%"/>
    <numFmt numFmtId="166" formatCode="0;\-0;"/>
    <numFmt numFmtId="167" formatCode="0.0%"/>
  </numFmts>
  <fonts count="16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0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2" fontId="3" fillId="0" borderId="4" xfId="0" applyNumberFormat="1" applyFont="1" applyBorder="1"/>
    <xf numFmtId="10" fontId="3" fillId="0" borderId="4" xfId="0" applyNumberFormat="1" applyFont="1" applyBorder="1"/>
    <xf numFmtId="165" fontId="3" fillId="0" borderId="4" xfId="0" applyNumberFormat="1" applyFont="1" applyBorder="1"/>
    <xf numFmtId="0" fontId="3" fillId="0" borderId="5" xfId="0" applyFont="1" applyBorder="1"/>
    <xf numFmtId="164" fontId="3" fillId="0" borderId="6" xfId="0" applyNumberFormat="1" applyFont="1" applyBorder="1"/>
    <xf numFmtId="165" fontId="3" fillId="0" borderId="7" xfId="0" applyNumberFormat="1" applyFont="1" applyBorder="1"/>
    <xf numFmtId="166" fontId="3" fillId="0" borderId="8" xfId="0" applyNumberFormat="1" applyFont="1" applyBorder="1"/>
    <xf numFmtId="10" fontId="3" fillId="0" borderId="6" xfId="0" applyNumberFormat="1" applyFont="1" applyBorder="1"/>
    <xf numFmtId="0" fontId="3" fillId="0" borderId="9" xfId="0" applyFont="1" applyBorder="1"/>
    <xf numFmtId="164" fontId="3" fillId="0" borderId="10" xfId="0" applyNumberFormat="1" applyFont="1" applyBorder="1"/>
    <xf numFmtId="10" fontId="3" fillId="0" borderId="10" xfId="0" applyNumberFormat="1" applyFont="1" applyBorder="1"/>
    <xf numFmtId="0" fontId="3" fillId="2" borderId="11" xfId="0" applyFont="1" applyFill="1" applyBorder="1"/>
    <xf numFmtId="0" fontId="3" fillId="2" borderId="12" xfId="0" applyFont="1" applyFill="1" applyBorder="1"/>
    <xf numFmtId="164" fontId="3" fillId="2" borderId="12" xfId="0" applyNumberFormat="1" applyFont="1" applyFill="1" applyBorder="1"/>
    <xf numFmtId="2" fontId="3" fillId="2" borderId="12" xfId="0" applyNumberFormat="1" applyFont="1" applyFill="1" applyBorder="1"/>
    <xf numFmtId="10" fontId="3" fillId="2" borderId="12" xfId="0" applyNumberFormat="1" applyFont="1" applyFill="1" applyBorder="1"/>
    <xf numFmtId="165" fontId="3" fillId="2" borderId="12" xfId="0" applyNumberFormat="1" applyFont="1" applyFill="1" applyBorder="1"/>
    <xf numFmtId="164" fontId="3" fillId="0" borderId="0" xfId="0" applyNumberFormat="1" applyFont="1"/>
    <xf numFmtId="6" fontId="3" fillId="0" borderId="0" xfId="0" applyNumberFormat="1" applyFont="1"/>
    <xf numFmtId="0" fontId="3" fillId="2" borderId="13" xfId="0" applyFont="1" applyFill="1" applyBorder="1"/>
    <xf numFmtId="0" fontId="3" fillId="2" borderId="14" xfId="0" applyFont="1" applyFill="1" applyBorder="1"/>
    <xf numFmtId="2" fontId="3" fillId="2" borderId="14" xfId="0" applyNumberFormat="1" applyFont="1" applyFill="1" applyBorder="1"/>
    <xf numFmtId="164" fontId="3" fillId="2" borderId="14" xfId="0" applyNumberFormat="1" applyFont="1" applyFill="1" applyBorder="1"/>
    <xf numFmtId="165" fontId="3" fillId="2" borderId="14" xfId="0" applyNumberFormat="1" applyFont="1" applyFill="1" applyBorder="1"/>
    <xf numFmtId="10" fontId="3" fillId="0" borderId="0" xfId="0" applyNumberFormat="1" applyFont="1"/>
    <xf numFmtId="0" fontId="7" fillId="3" borderId="16" xfId="0" applyFont="1" applyFill="1" applyBorder="1"/>
    <xf numFmtId="0" fontId="8" fillId="0" borderId="0" xfId="0" applyFont="1"/>
    <xf numFmtId="0" fontId="9" fillId="0" borderId="0" xfId="0" applyFont="1"/>
    <xf numFmtId="44" fontId="3" fillId="0" borderId="0" xfId="0" applyNumberFormat="1" applyFont="1"/>
    <xf numFmtId="164" fontId="3" fillId="0" borderId="17" xfId="0" applyNumberFormat="1" applyFont="1" applyBorder="1"/>
    <xf numFmtId="0" fontId="3" fillId="0" borderId="0" xfId="0" applyFont="1" applyAlignment="1">
      <alignment horizontal="right"/>
    </xf>
    <xf numFmtId="167" fontId="3" fillId="0" borderId="0" xfId="0" applyNumberFormat="1" applyFont="1"/>
    <xf numFmtId="164" fontId="3" fillId="0" borderId="18" xfId="0" applyNumberFormat="1" applyFont="1" applyBorder="1"/>
    <xf numFmtId="0" fontId="10" fillId="0" borderId="0" xfId="0" applyFont="1"/>
    <xf numFmtId="0" fontId="3" fillId="0" borderId="18" xfId="0" applyFont="1" applyBorder="1"/>
    <xf numFmtId="164" fontId="3" fillId="4" borderId="16" xfId="0" applyNumberFormat="1" applyFont="1" applyFill="1" applyBorder="1"/>
    <xf numFmtId="9" fontId="3" fillId="0" borderId="0" xfId="0" applyNumberFormat="1" applyFont="1" applyAlignment="1">
      <alignment horizontal="center"/>
    </xf>
    <xf numFmtId="0" fontId="11" fillId="0" borderId="0" xfId="0" applyFont="1"/>
    <xf numFmtId="0" fontId="3" fillId="0" borderId="19" xfId="0" applyFont="1" applyBorder="1"/>
    <xf numFmtId="0" fontId="3" fillId="0" borderId="20" xfId="0" applyFont="1" applyBorder="1" applyAlignment="1">
      <alignment horizontal="right"/>
    </xf>
    <xf numFmtId="9" fontId="3" fillId="0" borderId="21" xfId="0" applyNumberFormat="1" applyFont="1" applyBorder="1" applyAlignment="1">
      <alignment horizontal="center"/>
    </xf>
    <xf numFmtId="164" fontId="3" fillId="0" borderId="22" xfId="0" applyNumberFormat="1" applyFont="1" applyBorder="1"/>
    <xf numFmtId="9" fontId="3" fillId="0" borderId="0" xfId="0" applyNumberFormat="1" applyFont="1"/>
    <xf numFmtId="9" fontId="12" fillId="0" borderId="0" xfId="0" applyNumberFormat="1" applyFont="1"/>
    <xf numFmtId="0" fontId="13" fillId="0" borderId="0" xfId="0" applyFont="1"/>
    <xf numFmtId="165" fontId="14" fillId="0" borderId="4" xfId="0" applyNumberFormat="1" applyFont="1" applyBorder="1"/>
    <xf numFmtId="3" fontId="3" fillId="0" borderId="0" xfId="0" applyNumberFormat="1" applyFont="1"/>
    <xf numFmtId="0" fontId="3" fillId="0" borderId="17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5" borderId="12" xfId="0" applyFont="1" applyFill="1" applyBorder="1"/>
    <xf numFmtId="3" fontId="3" fillId="5" borderId="12" xfId="0" applyNumberFormat="1" applyFont="1" applyFill="1" applyBorder="1"/>
    <xf numFmtId="3" fontId="3" fillId="0" borderId="4" xfId="0" applyNumberFormat="1" applyFont="1" applyBorder="1"/>
    <xf numFmtId="10" fontId="3" fillId="5" borderId="12" xfId="0" applyNumberFormat="1" applyFont="1" applyFill="1" applyBorder="1"/>
    <xf numFmtId="0" fontId="3" fillId="0" borderId="8" xfId="0" applyFont="1" applyBorder="1"/>
    <xf numFmtId="0" fontId="3" fillId="5" borderId="14" xfId="0" applyFont="1" applyFill="1" applyBorder="1"/>
    <xf numFmtId="3" fontId="3" fillId="5" borderId="14" xfId="0" applyNumberFormat="1" applyFont="1" applyFill="1" applyBorder="1"/>
    <xf numFmtId="3" fontId="3" fillId="0" borderId="23" xfId="0" applyNumberFormat="1" applyFont="1" applyBorder="1"/>
    <xf numFmtId="10" fontId="3" fillId="5" borderId="14" xfId="0" applyNumberFormat="1" applyFont="1" applyFill="1" applyBorder="1"/>
    <xf numFmtId="10" fontId="3" fillId="0" borderId="23" xfId="0" applyNumberFormat="1" applyFont="1" applyBorder="1"/>
    <xf numFmtId="3" fontId="3" fillId="5" borderId="16" xfId="0" applyNumberFormat="1" applyFont="1" applyFill="1" applyBorder="1"/>
    <xf numFmtId="0" fontId="3" fillId="0" borderId="24" xfId="0" applyFont="1" applyBorder="1"/>
    <xf numFmtId="167" fontId="3" fillId="0" borderId="24" xfId="0" applyNumberFormat="1" applyFont="1" applyBorder="1"/>
    <xf numFmtId="3" fontId="3" fillId="0" borderId="24" xfId="0" applyNumberFormat="1" applyFont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0" fontId="3" fillId="0" borderId="0" xfId="0" quotePrefix="1" applyFont="1"/>
    <xf numFmtId="0" fontId="3" fillId="0" borderId="0" xfId="0" applyFont="1" applyAlignment="1">
      <alignment horizontal="left"/>
    </xf>
    <xf numFmtId="0" fontId="0" fillId="0" borderId="0" xfId="0"/>
    <xf numFmtId="166" fontId="3" fillId="0" borderId="15" xfId="0" applyNumberFormat="1" applyFont="1" applyBorder="1" applyAlignment="1">
      <alignment horizontal="right"/>
    </xf>
    <xf numFmtId="0" fontId="6" fillId="0" borderId="15" xfId="0" applyFont="1" applyBorder="1"/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4" xfId="0" applyFont="1" applyFill="1" applyBorder="1"/>
    <xf numFmtId="166" fontId="3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rants.nih.gov/grants/guide/notice-files/NOT-OD-16-04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search.uky.edu/ospa/info.html" TargetMode="External"/><Relationship Id="rId1" Type="http://schemas.openxmlformats.org/officeDocument/2006/relationships/hyperlink" Target="http://grants.nih.gov/grants/guide/notice-files/NOT-OD-12-0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8"/>
  <sheetViews>
    <sheetView tabSelected="1" workbookViewId="0">
      <selection activeCell="C9" sqref="C9"/>
    </sheetView>
  </sheetViews>
  <sheetFormatPr baseColWidth="10" defaultColWidth="14.5" defaultRowHeight="15" customHeight="1" x14ac:dyDescent="0.2"/>
  <cols>
    <col min="1" max="1" width="8.83203125" customWidth="1"/>
    <col min="2" max="2" width="11.6640625" customWidth="1"/>
    <col min="3" max="3" width="33.5" customWidth="1"/>
    <col min="4" max="4" width="13.5" customWidth="1"/>
    <col min="5" max="5" width="10.33203125" customWidth="1"/>
    <col min="6" max="6" width="11.1640625" customWidth="1"/>
    <col min="7" max="7" width="12.6640625" customWidth="1"/>
    <col min="8" max="8" width="15.5" customWidth="1"/>
    <col min="9" max="9" width="24.33203125" customWidth="1"/>
    <col min="10" max="10" width="9.6640625" customWidth="1"/>
    <col min="11" max="11" width="11.5" customWidth="1"/>
    <col min="12" max="12" width="12" customWidth="1"/>
    <col min="13" max="13" width="10.33203125" customWidth="1"/>
    <col min="14" max="14" width="11" customWidth="1"/>
    <col min="15" max="15" width="10.33203125" customWidth="1"/>
    <col min="16" max="16" width="25.5" customWidth="1"/>
    <col min="17" max="17" width="10.33203125" customWidth="1"/>
    <col min="18" max="18" width="12" customWidth="1"/>
    <col min="19" max="19" width="8.83203125" customWidth="1"/>
  </cols>
  <sheetData>
    <row r="1" spans="1:19" ht="19" x14ac:dyDescent="0.25">
      <c r="C1" s="1"/>
    </row>
    <row r="2" spans="1:19" x14ac:dyDescent="0.2">
      <c r="C2" s="2" t="s">
        <v>0</v>
      </c>
      <c r="D2" s="3" t="s">
        <v>484</v>
      </c>
    </row>
    <row r="3" spans="1:19" ht="48" x14ac:dyDescent="0.2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/>
      <c r="P3" s="7"/>
      <c r="Q3" s="8"/>
      <c r="R3" s="9"/>
      <c r="S3" s="10"/>
    </row>
    <row r="4" spans="1:19" x14ac:dyDescent="0.2">
      <c r="A4" s="11">
        <v>40526</v>
      </c>
      <c r="B4" s="12"/>
      <c r="C4" s="86"/>
      <c r="D4" s="12" t="s">
        <v>15</v>
      </c>
      <c r="E4" s="13">
        <v>80000</v>
      </c>
      <c r="F4" s="14">
        <f t="shared" ref="F4:F6" si="0">G4*12</f>
        <v>1.2000000000000002</v>
      </c>
      <c r="G4" s="15">
        <v>0.1</v>
      </c>
      <c r="H4" s="13">
        <f>IF((E4&gt;'Year 1'!$D$40),('Year 1'!$D$40*G4),E4*G4)</f>
        <v>8000</v>
      </c>
      <c r="I4" s="13"/>
      <c r="J4" s="16">
        <v>0.18</v>
      </c>
      <c r="K4" s="13">
        <f>IF(E4&lt;'Year 1'!$D$40,I4*G4,(('Year 1'!$D$40*I4/E4)*G4))</f>
        <v>0</v>
      </c>
      <c r="L4" s="13">
        <f t="shared" ref="L4:L6" si="1">J4*H4</f>
        <v>1440</v>
      </c>
      <c r="M4" s="13">
        <f t="shared" ref="M4:M6" si="2">K4+L4</f>
        <v>1440</v>
      </c>
      <c r="N4" s="13">
        <f t="shared" ref="N4:N6" si="3">H4+M4</f>
        <v>9440</v>
      </c>
      <c r="P4" s="17"/>
      <c r="Q4" s="18"/>
      <c r="R4" s="17"/>
      <c r="S4" s="19"/>
    </row>
    <row r="5" spans="1:19" x14ac:dyDescent="0.2">
      <c r="A5" s="11">
        <v>40526</v>
      </c>
      <c r="B5" s="12"/>
      <c r="C5" s="87"/>
      <c r="D5" s="20" t="s">
        <v>15</v>
      </c>
      <c r="E5" s="13">
        <v>60000</v>
      </c>
      <c r="F5" s="14">
        <f t="shared" si="0"/>
        <v>3</v>
      </c>
      <c r="G5" s="15">
        <v>0.25</v>
      </c>
      <c r="H5" s="13">
        <f>IF((E5&gt;'Year 1'!$D$40),('Year 1'!$D$40*G5),E5*G5)</f>
        <v>15000</v>
      </c>
      <c r="I5" s="13"/>
      <c r="J5" s="16">
        <v>0.18</v>
      </c>
      <c r="K5" s="13">
        <f>IF(E5&lt;'Year 1'!$D$40,I5*G5,(('Year 1'!$D$40*I5/E5)*G5))</f>
        <v>0</v>
      </c>
      <c r="L5" s="13">
        <f t="shared" si="1"/>
        <v>2700</v>
      </c>
      <c r="M5" s="13">
        <f t="shared" si="2"/>
        <v>2700</v>
      </c>
      <c r="N5" s="13">
        <f t="shared" si="3"/>
        <v>17700</v>
      </c>
      <c r="P5" s="17"/>
      <c r="Q5" s="18"/>
      <c r="R5" s="17"/>
      <c r="S5" s="19"/>
    </row>
    <row r="6" spans="1:19" x14ac:dyDescent="0.2">
      <c r="A6" s="11"/>
      <c r="B6" s="12"/>
      <c r="C6" s="86"/>
      <c r="D6" s="20" t="s">
        <v>15</v>
      </c>
      <c r="E6" s="13">
        <v>40000</v>
      </c>
      <c r="F6" s="14">
        <f t="shared" si="0"/>
        <v>2.4000000000000004</v>
      </c>
      <c r="G6" s="15">
        <v>0.2</v>
      </c>
      <c r="H6" s="13">
        <f>IF((E6&gt;'Year 1'!$D$40),('Year 1'!$D$40*G6),E6*G6)</f>
        <v>8000</v>
      </c>
      <c r="I6" s="13"/>
      <c r="J6" s="16">
        <v>0.18</v>
      </c>
      <c r="K6" s="13">
        <f>IF(E6&lt;'Year 1'!$D$40,I6*G6,(('Year 1'!$D$40*I6/E6)*G6))</f>
        <v>0</v>
      </c>
      <c r="L6" s="13">
        <f t="shared" si="1"/>
        <v>1440</v>
      </c>
      <c r="M6" s="13">
        <f t="shared" si="2"/>
        <v>1440</v>
      </c>
      <c r="N6" s="13">
        <f t="shared" si="3"/>
        <v>9440</v>
      </c>
      <c r="P6" s="17"/>
      <c r="Q6" s="18"/>
      <c r="R6" s="17"/>
      <c r="S6" s="19"/>
    </row>
    <row r="7" spans="1:19" x14ac:dyDescent="0.2">
      <c r="A7" s="11"/>
      <c r="B7" s="12"/>
      <c r="C7" s="12"/>
      <c r="D7" s="12"/>
      <c r="E7" s="13"/>
      <c r="F7" s="14"/>
      <c r="G7" s="15"/>
      <c r="H7" s="13"/>
      <c r="I7" s="13"/>
      <c r="J7" s="16"/>
      <c r="K7" s="13"/>
      <c r="L7" s="13"/>
      <c r="M7" s="13"/>
      <c r="N7" s="13"/>
      <c r="P7" s="22"/>
      <c r="Q7" s="23"/>
      <c r="R7" s="22"/>
      <c r="S7" s="24"/>
    </row>
    <row r="8" spans="1:19" x14ac:dyDescent="0.2">
      <c r="A8" s="25"/>
      <c r="B8" s="26"/>
      <c r="C8" s="26"/>
      <c r="D8" s="26"/>
      <c r="E8" s="27"/>
      <c r="F8" s="28"/>
      <c r="G8" s="29"/>
      <c r="H8" s="27"/>
      <c r="I8" s="27"/>
      <c r="J8" s="30"/>
      <c r="K8" s="27"/>
      <c r="L8" s="27"/>
      <c r="M8" s="27"/>
      <c r="N8" s="27"/>
      <c r="Q8" s="31"/>
    </row>
    <row r="9" spans="1:19" x14ac:dyDescent="0.2">
      <c r="A9" s="25"/>
      <c r="B9" s="26"/>
      <c r="C9" s="26"/>
      <c r="D9" s="26"/>
      <c r="E9" s="27"/>
      <c r="F9" s="28"/>
      <c r="G9" s="29"/>
      <c r="H9" s="27"/>
      <c r="I9" s="27"/>
      <c r="J9" s="30"/>
      <c r="K9" s="27"/>
      <c r="L9" s="27"/>
      <c r="M9" s="27"/>
      <c r="N9" s="27"/>
      <c r="Q9" s="32"/>
    </row>
    <row r="10" spans="1:19" x14ac:dyDescent="0.2">
      <c r="A10" s="25"/>
      <c r="B10" s="26"/>
      <c r="C10" s="26"/>
      <c r="D10" s="26"/>
      <c r="E10" s="27"/>
      <c r="F10" s="28"/>
      <c r="G10" s="29"/>
      <c r="H10" s="27"/>
      <c r="I10" s="27"/>
      <c r="J10" s="30"/>
      <c r="K10" s="27"/>
      <c r="L10" s="27"/>
      <c r="M10" s="27"/>
      <c r="N10" s="27"/>
    </row>
    <row r="11" spans="1:19" x14ac:dyDescent="0.2">
      <c r="A11" s="33"/>
      <c r="B11" s="34"/>
      <c r="C11" s="34"/>
      <c r="D11" s="26"/>
      <c r="E11" s="27"/>
      <c r="F11" s="35"/>
      <c r="G11" s="29"/>
      <c r="H11" s="36"/>
      <c r="I11" s="36"/>
      <c r="J11" s="37"/>
      <c r="K11" s="36"/>
      <c r="L11" s="36"/>
      <c r="M11" s="36"/>
      <c r="N11" s="36"/>
    </row>
    <row r="12" spans="1:19" x14ac:dyDescent="0.2">
      <c r="C12" s="82" t="s">
        <v>16</v>
      </c>
      <c r="D12" s="83"/>
      <c r="E12" s="83"/>
      <c r="F12" s="83"/>
      <c r="G12" s="83"/>
      <c r="H12" s="31">
        <f>SUM(H4:H11)</f>
        <v>31000</v>
      </c>
      <c r="I12" s="31">
        <f>SUM(I4:I11)</f>
        <v>0</v>
      </c>
      <c r="J12" s="38"/>
      <c r="K12" s="31">
        <f>SUM(K4:K11)</f>
        <v>0</v>
      </c>
      <c r="L12" s="31">
        <f>SUM(L4:L11)</f>
        <v>5580</v>
      </c>
      <c r="M12" s="31">
        <f>SUM(M4:M11)</f>
        <v>5580</v>
      </c>
      <c r="N12" s="31">
        <f>SUM(N4:N11)</f>
        <v>36580</v>
      </c>
    </row>
    <row r="14" spans="1:19" x14ac:dyDescent="0.2">
      <c r="B14" s="39"/>
    </row>
    <row r="15" spans="1:19" x14ac:dyDescent="0.2">
      <c r="C15" s="84" t="s">
        <v>17</v>
      </c>
      <c r="D15" s="81"/>
      <c r="I15" s="40"/>
      <c r="J15" s="41"/>
      <c r="K15" s="41"/>
      <c r="L15" s="41"/>
    </row>
    <row r="16" spans="1:19" x14ac:dyDescent="0.2">
      <c r="C16" s="3" t="s">
        <v>18</v>
      </c>
      <c r="D16" s="31">
        <f>N12</f>
        <v>36580</v>
      </c>
      <c r="E16" s="31">
        <f>D16</f>
        <v>36580</v>
      </c>
      <c r="H16" s="3"/>
      <c r="I16" s="3"/>
      <c r="J16" s="3"/>
      <c r="K16" s="3"/>
    </row>
    <row r="17" spans="3:16" x14ac:dyDescent="0.2">
      <c r="C17" s="3" t="s">
        <v>485</v>
      </c>
      <c r="D17" s="41">
        <v>2000</v>
      </c>
      <c r="F17" s="31"/>
      <c r="I17" s="3"/>
      <c r="J17" s="42"/>
      <c r="K17" s="31"/>
      <c r="L17" s="31"/>
      <c r="M17" s="31"/>
      <c r="N17" s="31"/>
      <c r="O17" s="31"/>
      <c r="P17" s="31"/>
    </row>
    <row r="18" spans="3:16" x14ac:dyDescent="0.2">
      <c r="C18" s="3" t="s">
        <v>486</v>
      </c>
      <c r="D18" s="31">
        <v>500</v>
      </c>
      <c r="E18" s="31"/>
      <c r="H18" s="3"/>
      <c r="I18" s="3"/>
      <c r="J18" s="42"/>
      <c r="K18" s="31"/>
      <c r="L18" s="31"/>
      <c r="M18" s="31"/>
      <c r="N18" s="31"/>
      <c r="O18" s="31"/>
      <c r="P18" s="31"/>
    </row>
    <row r="19" spans="3:16" ht="15.75" customHeight="1" x14ac:dyDescent="0.2">
      <c r="C19" s="3" t="s">
        <v>488</v>
      </c>
      <c r="D19" s="31">
        <v>500</v>
      </c>
      <c r="E19" s="31"/>
      <c r="H19" s="3"/>
      <c r="I19" s="3"/>
      <c r="J19" s="42"/>
      <c r="K19" s="31"/>
      <c r="L19" s="31"/>
      <c r="M19" s="31"/>
      <c r="N19" s="31"/>
      <c r="O19" s="31"/>
      <c r="P19" s="31"/>
    </row>
    <row r="20" spans="3:16" ht="15.75" customHeight="1" x14ac:dyDescent="0.2">
      <c r="C20" s="3" t="s">
        <v>487</v>
      </c>
      <c r="D20" s="31">
        <v>500</v>
      </c>
      <c r="E20" s="31"/>
      <c r="H20" s="3"/>
      <c r="I20" s="3"/>
      <c r="J20" s="42"/>
      <c r="K20" s="31"/>
      <c r="L20" s="31"/>
      <c r="M20" s="31"/>
      <c r="N20" s="31"/>
      <c r="O20" s="31"/>
      <c r="P20" s="31"/>
    </row>
    <row r="21" spans="3:16" ht="15.75" customHeight="1" x14ac:dyDescent="0.2">
      <c r="C21" s="3" t="s">
        <v>489</v>
      </c>
      <c r="D21" s="31">
        <v>1000</v>
      </c>
      <c r="E21" s="31"/>
      <c r="H21" s="3"/>
      <c r="I21" s="3"/>
      <c r="J21" s="42"/>
      <c r="K21" s="31"/>
      <c r="L21" s="31"/>
      <c r="M21" s="31"/>
      <c r="N21" s="31"/>
      <c r="O21" s="31"/>
      <c r="P21" s="31"/>
    </row>
    <row r="22" spans="3:16" ht="15.75" customHeight="1" x14ac:dyDescent="0.2">
      <c r="C22" s="3" t="s">
        <v>490</v>
      </c>
      <c r="D22" s="31">
        <v>500</v>
      </c>
      <c r="F22" s="3"/>
      <c r="I22" s="3"/>
      <c r="J22" s="42"/>
      <c r="K22" s="31"/>
      <c r="L22" s="31"/>
      <c r="M22" s="31"/>
      <c r="N22" s="31"/>
      <c r="O22" s="31"/>
      <c r="P22" s="31"/>
    </row>
    <row r="23" spans="3:16" ht="15.75" customHeight="1" x14ac:dyDescent="0.2">
      <c r="D23" s="31"/>
      <c r="E23" s="31"/>
      <c r="I23" s="3"/>
      <c r="J23" s="3"/>
      <c r="K23" s="31"/>
      <c r="L23" s="31"/>
      <c r="M23" s="31"/>
      <c r="N23" s="31"/>
      <c r="O23" s="31"/>
      <c r="P23" s="31"/>
    </row>
    <row r="24" spans="3:16" ht="15.75" customHeight="1" x14ac:dyDescent="0.2">
      <c r="D24" s="31"/>
      <c r="E24" s="31"/>
      <c r="I24" s="3"/>
      <c r="J24" s="3"/>
      <c r="K24" s="31"/>
      <c r="L24" s="31"/>
      <c r="M24" s="31"/>
      <c r="N24" s="31"/>
      <c r="O24" s="31"/>
      <c r="P24" s="31"/>
    </row>
    <row r="25" spans="3:16" ht="15.75" customHeight="1" x14ac:dyDescent="0.2">
      <c r="D25" s="31"/>
      <c r="E25" s="31"/>
      <c r="I25" s="3"/>
      <c r="J25" s="40"/>
      <c r="K25" s="31"/>
      <c r="L25" s="31"/>
      <c r="M25" s="31"/>
      <c r="N25" s="31"/>
      <c r="O25" s="31"/>
      <c r="P25" s="31"/>
    </row>
    <row r="26" spans="3:16" ht="15.75" customHeight="1" x14ac:dyDescent="0.2">
      <c r="D26" s="31"/>
      <c r="E26" s="31"/>
      <c r="I26" s="3"/>
      <c r="J26" s="3"/>
      <c r="K26" s="31"/>
      <c r="L26" s="31"/>
      <c r="M26" s="31"/>
      <c r="N26" s="31"/>
      <c r="O26" s="31"/>
      <c r="P26" s="31"/>
    </row>
    <row r="27" spans="3:16" ht="15.75" customHeight="1" x14ac:dyDescent="0.2">
      <c r="C27" s="3" t="s">
        <v>23</v>
      </c>
      <c r="D27" s="31"/>
      <c r="E27" s="31"/>
      <c r="K27" s="31"/>
      <c r="L27" s="31"/>
      <c r="M27" s="31"/>
      <c r="N27" s="31"/>
      <c r="O27" s="31"/>
      <c r="P27" s="31"/>
    </row>
    <row r="28" spans="3:16" ht="15.75" customHeight="1" x14ac:dyDescent="0.2">
      <c r="C28" s="3" t="s">
        <v>24</v>
      </c>
      <c r="D28" s="31"/>
      <c r="E28" s="31"/>
      <c r="K28" s="31"/>
      <c r="L28" s="31"/>
      <c r="M28" s="31"/>
      <c r="N28" s="31"/>
      <c r="O28" s="31"/>
      <c r="P28" s="31"/>
    </row>
    <row r="29" spans="3:16" ht="15.75" customHeight="1" x14ac:dyDescent="0.2">
      <c r="C29" s="3" t="s">
        <v>25</v>
      </c>
      <c r="D29" s="43">
        <f>SUM(D16:D22)</f>
        <v>41580</v>
      </c>
      <c r="E29" s="43">
        <f>SUM(E16:E28)</f>
        <v>36580</v>
      </c>
      <c r="F29" s="44"/>
      <c r="G29" s="31"/>
      <c r="K29" s="31"/>
      <c r="L29" s="31"/>
      <c r="M29" s="31"/>
      <c r="N29" s="31"/>
      <c r="O29" s="31"/>
      <c r="P29" s="31"/>
    </row>
    <row r="30" spans="3:16" ht="15.75" customHeight="1" x14ac:dyDescent="0.2">
      <c r="D30" s="31"/>
      <c r="F30" s="44"/>
      <c r="G30" s="31"/>
      <c r="I30" s="3"/>
      <c r="J30" s="31"/>
      <c r="K30" s="31"/>
      <c r="L30" s="31"/>
      <c r="M30" s="31"/>
      <c r="N30" s="31"/>
      <c r="O30" s="31"/>
      <c r="P30" s="31"/>
    </row>
    <row r="31" spans="3:16" ht="15.75" customHeight="1" x14ac:dyDescent="0.2">
      <c r="C31" s="3" t="s">
        <v>26</v>
      </c>
      <c r="D31" s="31">
        <f>E29</f>
        <v>36580</v>
      </c>
      <c r="G31" s="31"/>
      <c r="K31" s="31"/>
      <c r="L31" s="31"/>
      <c r="M31" s="31"/>
      <c r="N31" s="31"/>
      <c r="O31" s="31"/>
      <c r="P31" s="31"/>
    </row>
    <row r="32" spans="3:16" ht="15.75" customHeight="1" x14ac:dyDescent="0.2">
      <c r="C32" s="3" t="s">
        <v>27</v>
      </c>
      <c r="D32" s="45">
        <v>0.15</v>
      </c>
      <c r="G32" s="31"/>
      <c r="K32" s="31"/>
      <c r="L32" s="31"/>
      <c r="M32" s="31"/>
      <c r="N32" s="31"/>
      <c r="O32" s="31"/>
      <c r="P32" s="31"/>
    </row>
    <row r="33" spans="3:16" ht="15.75" customHeight="1" x14ac:dyDescent="0.2">
      <c r="C33" s="3" t="s">
        <v>28</v>
      </c>
      <c r="D33" s="43">
        <f>D31*D32</f>
        <v>5487</v>
      </c>
      <c r="K33" s="31"/>
      <c r="L33" s="31"/>
      <c r="M33" s="31"/>
      <c r="N33" s="31"/>
      <c r="O33" s="31"/>
      <c r="P33" s="31"/>
    </row>
    <row r="34" spans="3:16" ht="15.75" customHeight="1" x14ac:dyDescent="0.2">
      <c r="D34" s="46"/>
      <c r="K34" s="31"/>
      <c r="L34" s="31"/>
      <c r="M34" s="31"/>
      <c r="N34" s="31"/>
      <c r="O34" s="31"/>
      <c r="P34" s="31"/>
    </row>
    <row r="35" spans="3:16" ht="15.75" customHeight="1" x14ac:dyDescent="0.2">
      <c r="C35" s="3" t="s">
        <v>29</v>
      </c>
      <c r="D35" s="31">
        <f>D29+D33</f>
        <v>47067</v>
      </c>
      <c r="K35" s="31"/>
      <c r="L35" s="31"/>
      <c r="M35" s="31"/>
      <c r="N35" s="31"/>
      <c r="O35" s="31"/>
      <c r="P35" s="31"/>
    </row>
    <row r="36" spans="3:16" ht="15.75" customHeight="1" x14ac:dyDescent="0.2">
      <c r="C36" s="3"/>
      <c r="D36" s="31"/>
      <c r="E36" s="47">
        <f>D41/D40</f>
        <v>0.75</v>
      </c>
      <c r="I36" s="48"/>
      <c r="J36" s="48"/>
      <c r="K36" s="46"/>
      <c r="L36" s="46"/>
      <c r="M36" s="46"/>
      <c r="N36" s="46"/>
      <c r="O36" s="46"/>
      <c r="P36" s="46"/>
    </row>
    <row r="37" spans="3:16" ht="15.75" customHeight="1" x14ac:dyDescent="0.2">
      <c r="D37" s="49">
        <f>SUM(D35:D36)</f>
        <v>47067</v>
      </c>
      <c r="K37" s="31"/>
      <c r="L37" s="31"/>
      <c r="M37" s="31"/>
      <c r="N37" s="31"/>
      <c r="O37" s="31"/>
      <c r="P37" s="31"/>
    </row>
    <row r="38" spans="3:16" ht="15.75" customHeight="1" x14ac:dyDescent="0.2">
      <c r="C38" s="3" t="s">
        <v>27</v>
      </c>
      <c r="D38" s="38">
        <v>0.15</v>
      </c>
    </row>
    <row r="39" spans="3:16" ht="15.75" customHeight="1" x14ac:dyDescent="0.2">
      <c r="H39" s="44"/>
      <c r="I39" s="50"/>
      <c r="J39" s="31"/>
      <c r="K39" s="31"/>
      <c r="L39" s="31"/>
      <c r="M39" s="31"/>
      <c r="N39" s="31"/>
      <c r="O39" s="31"/>
    </row>
    <row r="40" spans="3:16" ht="15.75" customHeight="1" x14ac:dyDescent="0.2">
      <c r="C40" s="2" t="s">
        <v>30</v>
      </c>
      <c r="D40" s="31">
        <v>212100</v>
      </c>
      <c r="I40" s="51"/>
    </row>
    <row r="41" spans="3:16" ht="15.75" customHeight="1" x14ac:dyDescent="0.2">
      <c r="C41" s="2" t="s">
        <v>31</v>
      </c>
      <c r="D41" s="31">
        <f>D40/12*9</f>
        <v>159075</v>
      </c>
      <c r="J41" s="3" t="s">
        <v>32</v>
      </c>
    </row>
    <row r="42" spans="3:16" ht="15.75" customHeight="1" x14ac:dyDescent="0.2">
      <c r="G42" s="52"/>
      <c r="H42" s="53"/>
      <c r="I42" s="54"/>
      <c r="J42" s="55"/>
      <c r="K42" s="31"/>
      <c r="L42" s="31"/>
      <c r="M42" s="31"/>
      <c r="N42" s="31"/>
      <c r="O42" s="31"/>
    </row>
    <row r="43" spans="3:16" ht="15.75" customHeight="1" x14ac:dyDescent="0.2">
      <c r="D43" s="31"/>
      <c r="I43" s="80"/>
      <c r="J43" s="81"/>
      <c r="K43" s="81"/>
      <c r="L43" s="81"/>
      <c r="M43" s="81"/>
      <c r="N43" s="81"/>
      <c r="O43" s="56"/>
    </row>
    <row r="44" spans="3:16" ht="15.75" customHeight="1" x14ac:dyDescent="0.2">
      <c r="I44" s="80"/>
      <c r="J44" s="81"/>
      <c r="K44" s="81"/>
      <c r="L44" s="81"/>
      <c r="M44" s="81"/>
      <c r="N44" s="81"/>
      <c r="O44" s="56"/>
    </row>
    <row r="45" spans="3:16" ht="59.25" customHeight="1" x14ac:dyDescent="0.2">
      <c r="I45" s="80"/>
      <c r="J45" s="81"/>
      <c r="K45" s="81"/>
      <c r="L45" s="81"/>
      <c r="M45" s="81"/>
      <c r="N45" s="81"/>
      <c r="O45" s="56"/>
    </row>
    <row r="46" spans="3:16" ht="15.75" customHeight="1" x14ac:dyDescent="0.2">
      <c r="I46" s="80"/>
      <c r="J46" s="81"/>
      <c r="K46" s="81"/>
      <c r="L46" s="81"/>
      <c r="M46" s="81"/>
      <c r="N46" s="81"/>
      <c r="O46" s="56"/>
    </row>
    <row r="47" spans="3:16" ht="15.75" customHeight="1" x14ac:dyDescent="0.2"/>
    <row r="48" spans="3:16" ht="15.75" customHeight="1" x14ac:dyDescent="0.25">
      <c r="C48" s="1"/>
      <c r="O48" s="57"/>
    </row>
    <row r="49" spans="3:16" ht="15.75" customHeight="1" x14ac:dyDescent="0.2"/>
    <row r="50" spans="3:16" ht="15.75" customHeight="1" x14ac:dyDescent="0.2"/>
    <row r="51" spans="3:16" ht="15.75" customHeight="1" x14ac:dyDescent="0.2">
      <c r="C51" s="5"/>
      <c r="D51" s="4"/>
      <c r="E51" s="3"/>
      <c r="F51" s="58"/>
      <c r="G51" s="4"/>
      <c r="H51" s="5"/>
      <c r="I51" s="4"/>
      <c r="J51" s="4"/>
      <c r="K51" s="4"/>
      <c r="L51" s="4"/>
      <c r="M51" s="4"/>
      <c r="N51" s="4"/>
      <c r="O51" s="4"/>
    </row>
    <row r="52" spans="3:16" ht="15.75" customHeight="1" x14ac:dyDescent="0.2">
      <c r="C52" s="12"/>
      <c r="D52" s="12"/>
      <c r="E52" s="13"/>
      <c r="F52" s="13"/>
      <c r="G52" s="13"/>
      <c r="H52" s="15"/>
      <c r="I52" s="13"/>
      <c r="J52" s="13"/>
      <c r="K52" s="59"/>
      <c r="L52" s="13"/>
      <c r="M52" s="13"/>
      <c r="N52" s="13"/>
      <c r="O52" s="13"/>
    </row>
    <row r="53" spans="3:16" ht="15.75" customHeight="1" x14ac:dyDescent="0.2">
      <c r="C53" s="12"/>
      <c r="D53" s="12"/>
      <c r="E53" s="13"/>
      <c r="F53" s="13"/>
      <c r="G53" s="13"/>
      <c r="H53" s="15"/>
      <c r="I53" s="13"/>
      <c r="J53" s="13"/>
      <c r="K53" s="59"/>
      <c r="L53" s="13"/>
      <c r="M53" s="13"/>
      <c r="N53" s="13"/>
      <c r="O53" s="13"/>
    </row>
    <row r="54" spans="3:16" ht="15.75" customHeight="1" x14ac:dyDescent="0.2">
      <c r="C54" s="12"/>
      <c r="D54" s="12"/>
      <c r="E54" s="13"/>
      <c r="F54" s="13"/>
      <c r="G54" s="13"/>
      <c r="H54" s="15"/>
      <c r="I54" s="13"/>
      <c r="J54" s="13"/>
      <c r="K54" s="59"/>
      <c r="L54" s="13"/>
      <c r="M54" s="13"/>
      <c r="N54" s="13"/>
      <c r="O54" s="13"/>
    </row>
    <row r="55" spans="3:16" ht="15.75" customHeight="1" x14ac:dyDescent="0.2">
      <c r="C55" s="12"/>
      <c r="D55" s="12"/>
      <c r="E55" s="13"/>
      <c r="F55" s="13"/>
      <c r="G55" s="13"/>
      <c r="H55" s="15"/>
      <c r="I55" s="13"/>
      <c r="J55" s="13"/>
      <c r="K55" s="59"/>
      <c r="L55" s="13"/>
      <c r="M55" s="13"/>
      <c r="N55" s="13"/>
      <c r="O55" s="13"/>
    </row>
    <row r="56" spans="3:16" ht="15.75" customHeight="1" x14ac:dyDescent="0.2">
      <c r="C56" s="12"/>
      <c r="D56" s="12"/>
      <c r="E56" s="13"/>
      <c r="F56" s="13"/>
      <c r="G56" s="13"/>
      <c r="H56" s="15"/>
      <c r="I56" s="13"/>
      <c r="J56" s="13"/>
      <c r="K56" s="59"/>
      <c r="L56" s="13"/>
      <c r="M56" s="13"/>
      <c r="N56" s="13"/>
      <c r="O56" s="13"/>
    </row>
    <row r="57" spans="3:16" ht="15.75" customHeight="1" x14ac:dyDescent="0.2">
      <c r="C57" s="12"/>
      <c r="D57" s="12"/>
      <c r="E57" s="13"/>
      <c r="F57" s="13"/>
      <c r="G57" s="13"/>
      <c r="H57" s="15"/>
      <c r="I57" s="13"/>
      <c r="J57" s="13"/>
      <c r="K57" s="59"/>
      <c r="L57" s="13"/>
      <c r="M57" s="13"/>
      <c r="N57" s="13"/>
      <c r="O57" s="13"/>
    </row>
    <row r="58" spans="3:16" ht="15.75" customHeight="1" x14ac:dyDescent="0.2">
      <c r="C58" s="26"/>
      <c r="D58" s="26"/>
      <c r="E58" s="27"/>
      <c r="F58" s="27"/>
      <c r="G58" s="27"/>
      <c r="H58" s="29"/>
      <c r="I58" s="27"/>
      <c r="J58" s="27"/>
      <c r="K58" s="30"/>
      <c r="L58" s="27"/>
      <c r="M58" s="27"/>
      <c r="N58" s="27"/>
      <c r="O58" s="27"/>
    </row>
    <row r="59" spans="3:16" ht="15.75" customHeight="1" x14ac:dyDescent="0.2">
      <c r="C59" s="26"/>
      <c r="D59" s="26"/>
      <c r="E59" s="27"/>
      <c r="F59" s="27"/>
      <c r="G59" s="27"/>
      <c r="H59" s="29"/>
      <c r="I59" s="27"/>
      <c r="J59" s="27"/>
      <c r="K59" s="30"/>
      <c r="L59" s="27"/>
      <c r="M59" s="27"/>
      <c r="N59" s="27"/>
      <c r="O59" s="27"/>
    </row>
    <row r="60" spans="3:16" ht="15.75" customHeight="1" x14ac:dyDescent="0.2">
      <c r="C60" s="26"/>
      <c r="D60" s="26"/>
      <c r="E60" s="27"/>
      <c r="F60" s="27"/>
      <c r="G60" s="27"/>
      <c r="H60" s="29"/>
      <c r="I60" s="27"/>
      <c r="J60" s="27"/>
      <c r="K60" s="30"/>
      <c r="L60" s="27"/>
      <c r="M60" s="27"/>
      <c r="N60" s="27"/>
      <c r="O60" s="27"/>
    </row>
    <row r="61" spans="3:16" ht="15.75" customHeight="1" x14ac:dyDescent="0.2">
      <c r="C61" s="26"/>
      <c r="D61" s="26"/>
      <c r="E61" s="27"/>
      <c r="F61" s="27"/>
      <c r="G61" s="27"/>
      <c r="H61" s="29"/>
      <c r="I61" s="27"/>
      <c r="J61" s="27"/>
      <c r="K61" s="30"/>
      <c r="L61" s="27"/>
      <c r="M61" s="27"/>
      <c r="N61" s="27"/>
      <c r="O61" s="27"/>
    </row>
    <row r="62" spans="3:16" ht="15.75" customHeight="1" x14ac:dyDescent="0.2">
      <c r="C62" s="3"/>
      <c r="E62" s="31"/>
      <c r="F62" s="31"/>
      <c r="G62" s="31"/>
      <c r="I62" s="31"/>
      <c r="J62" s="31"/>
      <c r="K62" s="31"/>
      <c r="L62" s="31"/>
      <c r="M62" s="31"/>
      <c r="N62" s="31"/>
      <c r="O62" s="31"/>
    </row>
    <row r="63" spans="3:16" ht="15.75" customHeight="1" x14ac:dyDescent="0.2">
      <c r="C63" s="3"/>
      <c r="N63" s="60"/>
      <c r="O63" s="60"/>
      <c r="P63" s="31"/>
    </row>
    <row r="64" spans="3:16" ht="15.75" customHeight="1" x14ac:dyDescent="0.2">
      <c r="P64" s="60"/>
    </row>
    <row r="65" spans="9:9" ht="15.75" customHeight="1" x14ac:dyDescent="0.2">
      <c r="I65" s="3" t="str">
        <f t="shared" ref="I65:I101" si="4">C66&amp;"          "&amp;D66</f>
        <v xml:space="preserve">          </v>
      </c>
    </row>
    <row r="66" spans="9:9" ht="15.75" customHeight="1" x14ac:dyDescent="0.2">
      <c r="I66" s="3" t="str">
        <f t="shared" si="4"/>
        <v xml:space="preserve">          </v>
      </c>
    </row>
    <row r="67" spans="9:9" ht="15.75" customHeight="1" x14ac:dyDescent="0.2">
      <c r="I67" s="3" t="str">
        <f t="shared" si="4"/>
        <v xml:space="preserve">          </v>
      </c>
    </row>
    <row r="68" spans="9:9" ht="15.75" customHeight="1" x14ac:dyDescent="0.2">
      <c r="I68" s="3" t="str">
        <f t="shared" si="4"/>
        <v xml:space="preserve">          </v>
      </c>
    </row>
    <row r="69" spans="9:9" ht="15.75" customHeight="1" x14ac:dyDescent="0.2">
      <c r="I69" s="3" t="str">
        <f t="shared" si="4"/>
        <v xml:space="preserve">          </v>
      </c>
    </row>
    <row r="70" spans="9:9" ht="15.75" customHeight="1" x14ac:dyDescent="0.2">
      <c r="I70" s="3" t="str">
        <f t="shared" si="4"/>
        <v xml:space="preserve">          </v>
      </c>
    </row>
    <row r="71" spans="9:9" ht="15.75" customHeight="1" x14ac:dyDescent="0.2">
      <c r="I71" s="3" t="str">
        <f t="shared" si="4"/>
        <v xml:space="preserve">          </v>
      </c>
    </row>
    <row r="72" spans="9:9" ht="15.75" customHeight="1" x14ac:dyDescent="0.2">
      <c r="I72" s="3" t="str">
        <f t="shared" si="4"/>
        <v xml:space="preserve">          </v>
      </c>
    </row>
    <row r="73" spans="9:9" ht="15.75" customHeight="1" x14ac:dyDescent="0.2">
      <c r="I73" s="3" t="str">
        <f t="shared" si="4"/>
        <v xml:space="preserve">          </v>
      </c>
    </row>
    <row r="74" spans="9:9" ht="15.75" customHeight="1" x14ac:dyDescent="0.2">
      <c r="I74" s="3" t="str">
        <f t="shared" si="4"/>
        <v xml:space="preserve">          </v>
      </c>
    </row>
    <row r="75" spans="9:9" ht="15.75" customHeight="1" x14ac:dyDescent="0.2">
      <c r="I75" s="3" t="str">
        <f t="shared" si="4"/>
        <v xml:space="preserve">          </v>
      </c>
    </row>
    <row r="76" spans="9:9" ht="15.75" customHeight="1" x14ac:dyDescent="0.2">
      <c r="I76" s="3" t="str">
        <f t="shared" si="4"/>
        <v xml:space="preserve">          </v>
      </c>
    </row>
    <row r="77" spans="9:9" ht="15.75" customHeight="1" x14ac:dyDescent="0.2">
      <c r="I77" s="3" t="str">
        <f t="shared" si="4"/>
        <v xml:space="preserve">          </v>
      </c>
    </row>
    <row r="78" spans="9:9" ht="15.75" customHeight="1" x14ac:dyDescent="0.2">
      <c r="I78" s="3" t="str">
        <f t="shared" si="4"/>
        <v xml:space="preserve">          </v>
      </c>
    </row>
    <row r="79" spans="9:9" ht="15.75" customHeight="1" x14ac:dyDescent="0.2">
      <c r="I79" s="3" t="str">
        <f t="shared" si="4"/>
        <v xml:space="preserve">          </v>
      </c>
    </row>
    <row r="80" spans="9:9" ht="15.75" customHeight="1" x14ac:dyDescent="0.2">
      <c r="I80" s="3" t="str">
        <f t="shared" si="4"/>
        <v xml:space="preserve">          </v>
      </c>
    </row>
    <row r="81" spans="9:9" ht="15.75" customHeight="1" x14ac:dyDescent="0.2">
      <c r="I81" s="3" t="str">
        <f t="shared" si="4"/>
        <v xml:space="preserve">          </v>
      </c>
    </row>
    <row r="82" spans="9:9" ht="15.75" customHeight="1" x14ac:dyDescent="0.2">
      <c r="I82" s="3" t="str">
        <f t="shared" si="4"/>
        <v xml:space="preserve">          </v>
      </c>
    </row>
    <row r="83" spans="9:9" ht="15.75" customHeight="1" x14ac:dyDescent="0.2">
      <c r="I83" s="3" t="str">
        <f t="shared" si="4"/>
        <v xml:space="preserve">          </v>
      </c>
    </row>
    <row r="84" spans="9:9" ht="15.75" customHeight="1" x14ac:dyDescent="0.2">
      <c r="I84" s="3" t="str">
        <f t="shared" si="4"/>
        <v xml:space="preserve">          </v>
      </c>
    </row>
    <row r="85" spans="9:9" ht="15.75" customHeight="1" x14ac:dyDescent="0.2">
      <c r="I85" s="3" t="str">
        <f t="shared" si="4"/>
        <v xml:space="preserve">          </v>
      </c>
    </row>
    <row r="86" spans="9:9" ht="15.75" customHeight="1" x14ac:dyDescent="0.2">
      <c r="I86" s="3" t="str">
        <f t="shared" si="4"/>
        <v xml:space="preserve">          </v>
      </c>
    </row>
    <row r="87" spans="9:9" ht="15.75" customHeight="1" x14ac:dyDescent="0.2">
      <c r="I87" s="3" t="str">
        <f t="shared" si="4"/>
        <v xml:space="preserve">          </v>
      </c>
    </row>
    <row r="88" spans="9:9" ht="15.75" customHeight="1" x14ac:dyDescent="0.2">
      <c r="I88" s="3" t="str">
        <f t="shared" si="4"/>
        <v xml:space="preserve">          </v>
      </c>
    </row>
    <row r="89" spans="9:9" ht="15.75" customHeight="1" x14ac:dyDescent="0.2">
      <c r="I89" s="3" t="str">
        <f t="shared" si="4"/>
        <v xml:space="preserve">          </v>
      </c>
    </row>
    <row r="90" spans="9:9" ht="15.75" customHeight="1" x14ac:dyDescent="0.2">
      <c r="I90" s="3" t="str">
        <f t="shared" si="4"/>
        <v xml:space="preserve">          </v>
      </c>
    </row>
    <row r="91" spans="9:9" ht="15.75" customHeight="1" x14ac:dyDescent="0.2">
      <c r="I91" s="3" t="str">
        <f t="shared" si="4"/>
        <v xml:space="preserve">          </v>
      </c>
    </row>
    <row r="92" spans="9:9" ht="15.75" customHeight="1" x14ac:dyDescent="0.2">
      <c r="I92" s="3" t="str">
        <f t="shared" si="4"/>
        <v xml:space="preserve">          </v>
      </c>
    </row>
    <row r="93" spans="9:9" ht="15.75" customHeight="1" x14ac:dyDescent="0.2">
      <c r="I93" s="3" t="str">
        <f t="shared" si="4"/>
        <v xml:space="preserve">          </v>
      </c>
    </row>
    <row r="94" spans="9:9" ht="15.75" customHeight="1" x14ac:dyDescent="0.2">
      <c r="I94" s="3" t="str">
        <f t="shared" si="4"/>
        <v xml:space="preserve">          </v>
      </c>
    </row>
    <row r="95" spans="9:9" ht="15.75" customHeight="1" x14ac:dyDescent="0.2">
      <c r="I95" s="3" t="str">
        <f t="shared" si="4"/>
        <v xml:space="preserve">          </v>
      </c>
    </row>
    <row r="96" spans="9:9" ht="15.75" customHeight="1" x14ac:dyDescent="0.2">
      <c r="I96" s="3" t="str">
        <f t="shared" si="4"/>
        <v xml:space="preserve">          </v>
      </c>
    </row>
    <row r="97" spans="9:9" ht="15.75" customHeight="1" x14ac:dyDescent="0.2">
      <c r="I97" s="3" t="str">
        <f t="shared" si="4"/>
        <v xml:space="preserve">          </v>
      </c>
    </row>
    <row r="98" spans="9:9" ht="15.75" customHeight="1" x14ac:dyDescent="0.2">
      <c r="I98" s="3" t="str">
        <f t="shared" si="4"/>
        <v xml:space="preserve">          </v>
      </c>
    </row>
    <row r="99" spans="9:9" ht="15.75" customHeight="1" x14ac:dyDescent="0.2">
      <c r="I99" s="3" t="str">
        <f t="shared" si="4"/>
        <v xml:space="preserve">          </v>
      </c>
    </row>
    <row r="100" spans="9:9" ht="15.75" customHeight="1" x14ac:dyDescent="0.2">
      <c r="I100" s="3" t="str">
        <f t="shared" si="4"/>
        <v xml:space="preserve">          </v>
      </c>
    </row>
    <row r="101" spans="9:9" ht="15.75" customHeight="1" x14ac:dyDescent="0.2">
      <c r="I101" s="3" t="str">
        <f t="shared" si="4"/>
        <v xml:space="preserve">          </v>
      </c>
    </row>
    <row r="102" spans="9:9" ht="15.75" customHeight="1" x14ac:dyDescent="0.2">
      <c r="I102" s="3" t="str">
        <f>C103&amp;"              "&amp;D103</f>
        <v xml:space="preserve">              </v>
      </c>
    </row>
    <row r="103" spans="9:9" ht="15.75" customHeight="1" x14ac:dyDescent="0.2">
      <c r="I103" s="3" t="str">
        <f t="shared" ref="I103:I123" si="5">C104&amp;"          "&amp;D104</f>
        <v xml:space="preserve">          </v>
      </c>
    </row>
    <row r="104" spans="9:9" ht="15.75" customHeight="1" x14ac:dyDescent="0.2">
      <c r="I104" s="3" t="str">
        <f t="shared" si="5"/>
        <v xml:space="preserve">          </v>
      </c>
    </row>
    <row r="105" spans="9:9" ht="15.75" customHeight="1" x14ac:dyDescent="0.2">
      <c r="I105" s="3" t="str">
        <f t="shared" si="5"/>
        <v xml:space="preserve">          </v>
      </c>
    </row>
    <row r="106" spans="9:9" ht="15.75" customHeight="1" x14ac:dyDescent="0.2">
      <c r="I106" s="3" t="str">
        <f t="shared" si="5"/>
        <v xml:space="preserve">          </v>
      </c>
    </row>
    <row r="107" spans="9:9" ht="15.75" customHeight="1" x14ac:dyDescent="0.2">
      <c r="I107" s="3" t="str">
        <f t="shared" si="5"/>
        <v xml:space="preserve">          </v>
      </c>
    </row>
    <row r="108" spans="9:9" ht="15.75" customHeight="1" x14ac:dyDescent="0.2">
      <c r="I108" s="3" t="str">
        <f t="shared" si="5"/>
        <v xml:space="preserve">          </v>
      </c>
    </row>
    <row r="109" spans="9:9" ht="15.75" customHeight="1" x14ac:dyDescent="0.2">
      <c r="I109" s="3" t="str">
        <f t="shared" si="5"/>
        <v xml:space="preserve">          </v>
      </c>
    </row>
    <row r="110" spans="9:9" ht="15.75" customHeight="1" x14ac:dyDescent="0.2">
      <c r="I110" s="3" t="str">
        <f t="shared" si="5"/>
        <v xml:space="preserve">          </v>
      </c>
    </row>
    <row r="111" spans="9:9" ht="15.75" customHeight="1" x14ac:dyDescent="0.2">
      <c r="I111" s="3" t="str">
        <f t="shared" si="5"/>
        <v xml:space="preserve">          </v>
      </c>
    </row>
    <row r="112" spans="9:9" ht="15.75" customHeight="1" x14ac:dyDescent="0.2">
      <c r="I112" s="3" t="str">
        <f t="shared" si="5"/>
        <v xml:space="preserve">          </v>
      </c>
    </row>
    <row r="113" spans="9:9" ht="15.75" customHeight="1" x14ac:dyDescent="0.2">
      <c r="I113" s="3" t="str">
        <f t="shared" si="5"/>
        <v xml:space="preserve">          </v>
      </c>
    </row>
    <row r="114" spans="9:9" ht="15.75" customHeight="1" x14ac:dyDescent="0.2">
      <c r="I114" s="3" t="str">
        <f t="shared" si="5"/>
        <v xml:space="preserve">          </v>
      </c>
    </row>
    <row r="115" spans="9:9" ht="15.75" customHeight="1" x14ac:dyDescent="0.2">
      <c r="I115" s="3" t="str">
        <f t="shared" si="5"/>
        <v xml:space="preserve">          </v>
      </c>
    </row>
    <row r="116" spans="9:9" ht="15.75" customHeight="1" x14ac:dyDescent="0.2">
      <c r="I116" s="3" t="str">
        <f t="shared" si="5"/>
        <v xml:space="preserve">          </v>
      </c>
    </row>
    <row r="117" spans="9:9" ht="15.75" customHeight="1" x14ac:dyDescent="0.2">
      <c r="I117" s="3" t="str">
        <f t="shared" si="5"/>
        <v xml:space="preserve">          </v>
      </c>
    </row>
    <row r="118" spans="9:9" ht="15.75" customHeight="1" x14ac:dyDescent="0.2">
      <c r="I118" s="3" t="str">
        <f t="shared" si="5"/>
        <v xml:space="preserve">          </v>
      </c>
    </row>
    <row r="119" spans="9:9" ht="15.75" customHeight="1" x14ac:dyDescent="0.2">
      <c r="I119" s="3" t="str">
        <f t="shared" si="5"/>
        <v xml:space="preserve">          </v>
      </c>
    </row>
    <row r="120" spans="9:9" ht="15.75" customHeight="1" x14ac:dyDescent="0.2">
      <c r="I120" s="3" t="str">
        <f t="shared" si="5"/>
        <v xml:space="preserve">          </v>
      </c>
    </row>
    <row r="121" spans="9:9" ht="15.75" customHeight="1" x14ac:dyDescent="0.2">
      <c r="I121" s="3" t="str">
        <f t="shared" si="5"/>
        <v xml:space="preserve">          </v>
      </c>
    </row>
    <row r="122" spans="9:9" ht="15.75" customHeight="1" x14ac:dyDescent="0.2">
      <c r="I122" s="3" t="str">
        <f t="shared" si="5"/>
        <v xml:space="preserve">          </v>
      </c>
    </row>
    <row r="123" spans="9:9" ht="15.75" customHeight="1" x14ac:dyDescent="0.2">
      <c r="I123" s="3" t="str">
        <f t="shared" si="5"/>
        <v xml:space="preserve">          </v>
      </c>
    </row>
    <row r="124" spans="9:9" ht="15.75" customHeight="1" x14ac:dyDescent="0.2">
      <c r="I124" s="3" t="str">
        <f>C125&amp;"               "&amp;D125</f>
        <v xml:space="preserve">               </v>
      </c>
    </row>
    <row r="125" spans="9:9" ht="15.75" customHeight="1" x14ac:dyDescent="0.2">
      <c r="I125" s="3" t="str">
        <f t="shared" ref="I125:I277" si="6">C126&amp;"          "&amp;D126</f>
        <v xml:space="preserve">          </v>
      </c>
    </row>
    <row r="126" spans="9:9" ht="15.75" customHeight="1" x14ac:dyDescent="0.2">
      <c r="I126" s="3" t="str">
        <f t="shared" si="6"/>
        <v xml:space="preserve">          </v>
      </c>
    </row>
    <row r="127" spans="9:9" ht="15.75" customHeight="1" x14ac:dyDescent="0.2">
      <c r="I127" s="3" t="str">
        <f t="shared" si="6"/>
        <v xml:space="preserve">          </v>
      </c>
    </row>
    <row r="128" spans="9:9" ht="15.75" customHeight="1" x14ac:dyDescent="0.2">
      <c r="I128" s="3" t="str">
        <f t="shared" si="6"/>
        <v xml:space="preserve">          </v>
      </c>
    </row>
    <row r="129" spans="9:9" ht="15.75" customHeight="1" x14ac:dyDescent="0.2">
      <c r="I129" s="3" t="str">
        <f t="shared" si="6"/>
        <v xml:space="preserve">          </v>
      </c>
    </row>
    <row r="130" spans="9:9" ht="15.75" customHeight="1" x14ac:dyDescent="0.2">
      <c r="I130" s="3" t="str">
        <f t="shared" si="6"/>
        <v xml:space="preserve">          </v>
      </c>
    </row>
    <row r="131" spans="9:9" ht="15.75" customHeight="1" x14ac:dyDescent="0.2">
      <c r="I131" s="3" t="str">
        <f t="shared" si="6"/>
        <v xml:space="preserve">          </v>
      </c>
    </row>
    <row r="132" spans="9:9" ht="15.75" customHeight="1" x14ac:dyDescent="0.2">
      <c r="I132" s="3" t="str">
        <f t="shared" si="6"/>
        <v xml:space="preserve">          </v>
      </c>
    </row>
    <row r="133" spans="9:9" ht="15.75" customHeight="1" x14ac:dyDescent="0.2">
      <c r="I133" s="3" t="str">
        <f t="shared" si="6"/>
        <v xml:space="preserve">          </v>
      </c>
    </row>
    <row r="134" spans="9:9" ht="15.75" customHeight="1" x14ac:dyDescent="0.2">
      <c r="I134" s="3" t="str">
        <f t="shared" si="6"/>
        <v xml:space="preserve">          </v>
      </c>
    </row>
    <row r="135" spans="9:9" ht="15.75" customHeight="1" x14ac:dyDescent="0.2">
      <c r="I135" s="3" t="str">
        <f t="shared" si="6"/>
        <v xml:space="preserve">          </v>
      </c>
    </row>
    <row r="136" spans="9:9" ht="15.75" customHeight="1" x14ac:dyDescent="0.2">
      <c r="I136" s="3" t="str">
        <f t="shared" si="6"/>
        <v xml:space="preserve">          </v>
      </c>
    </row>
    <row r="137" spans="9:9" ht="15.75" customHeight="1" x14ac:dyDescent="0.2">
      <c r="I137" s="3" t="str">
        <f t="shared" si="6"/>
        <v xml:space="preserve">          </v>
      </c>
    </row>
    <row r="138" spans="9:9" ht="15.75" customHeight="1" x14ac:dyDescent="0.2">
      <c r="I138" s="3" t="str">
        <f t="shared" si="6"/>
        <v xml:space="preserve">          </v>
      </c>
    </row>
    <row r="139" spans="9:9" ht="15.75" customHeight="1" x14ac:dyDescent="0.2">
      <c r="I139" s="3" t="str">
        <f t="shared" si="6"/>
        <v xml:space="preserve">          </v>
      </c>
    </row>
    <row r="140" spans="9:9" ht="15.75" customHeight="1" x14ac:dyDescent="0.2">
      <c r="I140" s="3" t="str">
        <f t="shared" si="6"/>
        <v xml:space="preserve">          </v>
      </c>
    </row>
    <row r="141" spans="9:9" ht="15.75" customHeight="1" x14ac:dyDescent="0.2">
      <c r="I141" s="3" t="str">
        <f t="shared" si="6"/>
        <v xml:space="preserve">          </v>
      </c>
    </row>
    <row r="142" spans="9:9" ht="15.75" customHeight="1" x14ac:dyDescent="0.2">
      <c r="I142" s="3" t="str">
        <f t="shared" si="6"/>
        <v xml:space="preserve">          </v>
      </c>
    </row>
    <row r="143" spans="9:9" ht="15.75" customHeight="1" x14ac:dyDescent="0.2">
      <c r="I143" s="3" t="str">
        <f t="shared" si="6"/>
        <v xml:space="preserve">          </v>
      </c>
    </row>
    <row r="144" spans="9:9" ht="15.75" customHeight="1" x14ac:dyDescent="0.2">
      <c r="I144" s="3" t="str">
        <f t="shared" si="6"/>
        <v xml:space="preserve">          </v>
      </c>
    </row>
    <row r="145" spans="9:9" ht="15.75" customHeight="1" x14ac:dyDescent="0.2">
      <c r="I145" s="3" t="str">
        <f t="shared" si="6"/>
        <v xml:space="preserve">          </v>
      </c>
    </row>
    <row r="146" spans="9:9" ht="15.75" customHeight="1" x14ac:dyDescent="0.2">
      <c r="I146" s="3" t="str">
        <f t="shared" si="6"/>
        <v xml:space="preserve">          </v>
      </c>
    </row>
    <row r="147" spans="9:9" ht="15.75" customHeight="1" x14ac:dyDescent="0.2">
      <c r="I147" s="3" t="str">
        <f t="shared" si="6"/>
        <v xml:space="preserve">          </v>
      </c>
    </row>
    <row r="148" spans="9:9" ht="15.75" customHeight="1" x14ac:dyDescent="0.2">
      <c r="I148" s="3" t="str">
        <f t="shared" si="6"/>
        <v xml:space="preserve">          </v>
      </c>
    </row>
    <row r="149" spans="9:9" ht="15.75" customHeight="1" x14ac:dyDescent="0.2">
      <c r="I149" s="3" t="str">
        <f t="shared" si="6"/>
        <v xml:space="preserve">          </v>
      </c>
    </row>
    <row r="150" spans="9:9" ht="15.75" customHeight="1" x14ac:dyDescent="0.2">
      <c r="I150" s="3" t="str">
        <f t="shared" si="6"/>
        <v xml:space="preserve">          </v>
      </c>
    </row>
    <row r="151" spans="9:9" ht="15.75" customHeight="1" x14ac:dyDescent="0.2">
      <c r="I151" s="3" t="str">
        <f t="shared" si="6"/>
        <v xml:space="preserve">          </v>
      </c>
    </row>
    <row r="152" spans="9:9" ht="15.75" customHeight="1" x14ac:dyDescent="0.2">
      <c r="I152" s="3" t="str">
        <f t="shared" si="6"/>
        <v xml:space="preserve">          </v>
      </c>
    </row>
    <row r="153" spans="9:9" ht="15.75" customHeight="1" x14ac:dyDescent="0.2">
      <c r="I153" s="3" t="str">
        <f t="shared" si="6"/>
        <v xml:space="preserve">          </v>
      </c>
    </row>
    <row r="154" spans="9:9" ht="15.75" customHeight="1" x14ac:dyDescent="0.2">
      <c r="I154" s="3" t="str">
        <f t="shared" si="6"/>
        <v xml:space="preserve">          </v>
      </c>
    </row>
    <row r="155" spans="9:9" ht="15.75" customHeight="1" x14ac:dyDescent="0.2">
      <c r="I155" s="3" t="str">
        <f t="shared" si="6"/>
        <v xml:space="preserve">          </v>
      </c>
    </row>
    <row r="156" spans="9:9" ht="15.75" customHeight="1" x14ac:dyDescent="0.2">
      <c r="I156" s="3" t="str">
        <f t="shared" si="6"/>
        <v xml:space="preserve">          </v>
      </c>
    </row>
    <row r="157" spans="9:9" ht="15.75" customHeight="1" x14ac:dyDescent="0.2">
      <c r="I157" s="3" t="str">
        <f t="shared" si="6"/>
        <v xml:space="preserve">          </v>
      </c>
    </row>
    <row r="158" spans="9:9" ht="15.75" customHeight="1" x14ac:dyDescent="0.2">
      <c r="I158" s="3" t="str">
        <f t="shared" si="6"/>
        <v xml:space="preserve">          </v>
      </c>
    </row>
    <row r="159" spans="9:9" ht="15.75" customHeight="1" x14ac:dyDescent="0.2">
      <c r="I159" s="3" t="str">
        <f t="shared" si="6"/>
        <v xml:space="preserve">          </v>
      </c>
    </row>
    <row r="160" spans="9:9" ht="15.75" customHeight="1" x14ac:dyDescent="0.2">
      <c r="I160" s="3" t="str">
        <f t="shared" si="6"/>
        <v xml:space="preserve">          </v>
      </c>
    </row>
    <row r="161" spans="9:9" ht="15.75" customHeight="1" x14ac:dyDescent="0.2">
      <c r="I161" s="3" t="str">
        <f t="shared" si="6"/>
        <v xml:space="preserve">          </v>
      </c>
    </row>
    <row r="162" spans="9:9" ht="15.75" customHeight="1" x14ac:dyDescent="0.2">
      <c r="I162" s="3" t="str">
        <f t="shared" si="6"/>
        <v xml:space="preserve">          </v>
      </c>
    </row>
    <row r="163" spans="9:9" ht="15.75" customHeight="1" x14ac:dyDescent="0.2">
      <c r="I163" s="3" t="str">
        <f t="shared" si="6"/>
        <v xml:space="preserve">          </v>
      </c>
    </row>
    <row r="164" spans="9:9" ht="15.75" customHeight="1" x14ac:dyDescent="0.2">
      <c r="I164" s="3" t="str">
        <f t="shared" si="6"/>
        <v xml:space="preserve">          </v>
      </c>
    </row>
    <row r="165" spans="9:9" ht="15.75" customHeight="1" x14ac:dyDescent="0.2">
      <c r="I165" s="3" t="str">
        <f t="shared" si="6"/>
        <v xml:space="preserve">          </v>
      </c>
    </row>
    <row r="166" spans="9:9" ht="15.75" customHeight="1" x14ac:dyDescent="0.2">
      <c r="I166" s="3" t="str">
        <f t="shared" si="6"/>
        <v xml:space="preserve">          </v>
      </c>
    </row>
    <row r="167" spans="9:9" ht="15.75" customHeight="1" x14ac:dyDescent="0.2">
      <c r="I167" s="3" t="str">
        <f t="shared" si="6"/>
        <v xml:space="preserve">          </v>
      </c>
    </row>
    <row r="168" spans="9:9" ht="15.75" customHeight="1" x14ac:dyDescent="0.2">
      <c r="I168" s="3" t="str">
        <f t="shared" si="6"/>
        <v xml:space="preserve">          </v>
      </c>
    </row>
    <row r="169" spans="9:9" ht="15.75" customHeight="1" x14ac:dyDescent="0.2">
      <c r="I169" s="3" t="str">
        <f t="shared" si="6"/>
        <v xml:space="preserve">          </v>
      </c>
    </row>
    <row r="170" spans="9:9" ht="15.75" customHeight="1" x14ac:dyDescent="0.2">
      <c r="I170" s="3" t="str">
        <f t="shared" si="6"/>
        <v xml:space="preserve">          </v>
      </c>
    </row>
    <row r="171" spans="9:9" ht="15.75" customHeight="1" x14ac:dyDescent="0.2">
      <c r="I171" s="3" t="str">
        <f t="shared" si="6"/>
        <v xml:space="preserve">          </v>
      </c>
    </row>
    <row r="172" spans="9:9" ht="15.75" customHeight="1" x14ac:dyDescent="0.2">
      <c r="I172" s="3" t="str">
        <f t="shared" si="6"/>
        <v xml:space="preserve">          </v>
      </c>
    </row>
    <row r="173" spans="9:9" ht="15.75" customHeight="1" x14ac:dyDescent="0.2">
      <c r="I173" s="3" t="str">
        <f t="shared" si="6"/>
        <v xml:space="preserve">          </v>
      </c>
    </row>
    <row r="174" spans="9:9" ht="15.75" customHeight="1" x14ac:dyDescent="0.2">
      <c r="I174" s="3" t="str">
        <f t="shared" si="6"/>
        <v xml:space="preserve">          </v>
      </c>
    </row>
    <row r="175" spans="9:9" ht="15.75" customHeight="1" x14ac:dyDescent="0.2">
      <c r="I175" s="3" t="str">
        <f t="shared" si="6"/>
        <v xml:space="preserve">          </v>
      </c>
    </row>
    <row r="176" spans="9:9" ht="15.75" customHeight="1" x14ac:dyDescent="0.2">
      <c r="I176" s="3" t="str">
        <f t="shared" si="6"/>
        <v xml:space="preserve">          </v>
      </c>
    </row>
    <row r="177" spans="9:9" ht="15.75" customHeight="1" x14ac:dyDescent="0.2">
      <c r="I177" s="3" t="str">
        <f t="shared" si="6"/>
        <v xml:space="preserve">          </v>
      </c>
    </row>
    <row r="178" spans="9:9" ht="15.75" customHeight="1" x14ac:dyDescent="0.2">
      <c r="I178" s="3" t="str">
        <f t="shared" si="6"/>
        <v xml:space="preserve">          </v>
      </c>
    </row>
    <row r="179" spans="9:9" ht="15.75" customHeight="1" x14ac:dyDescent="0.2">
      <c r="I179" s="3" t="str">
        <f t="shared" si="6"/>
        <v xml:space="preserve">          </v>
      </c>
    </row>
    <row r="180" spans="9:9" ht="15.75" customHeight="1" x14ac:dyDescent="0.2">
      <c r="I180" s="3" t="str">
        <f t="shared" si="6"/>
        <v xml:space="preserve">          </v>
      </c>
    </row>
    <row r="181" spans="9:9" ht="15.75" customHeight="1" x14ac:dyDescent="0.2">
      <c r="I181" s="3" t="str">
        <f t="shared" si="6"/>
        <v xml:space="preserve">          </v>
      </c>
    </row>
    <row r="182" spans="9:9" ht="15.75" customHeight="1" x14ac:dyDescent="0.2">
      <c r="I182" s="3" t="str">
        <f t="shared" si="6"/>
        <v xml:space="preserve">          </v>
      </c>
    </row>
    <row r="183" spans="9:9" ht="15.75" customHeight="1" x14ac:dyDescent="0.2">
      <c r="I183" s="3" t="str">
        <f t="shared" si="6"/>
        <v xml:space="preserve">          </v>
      </c>
    </row>
    <row r="184" spans="9:9" ht="15.75" customHeight="1" x14ac:dyDescent="0.2">
      <c r="I184" s="3" t="str">
        <f t="shared" si="6"/>
        <v xml:space="preserve">          </v>
      </c>
    </row>
    <row r="185" spans="9:9" ht="15.75" customHeight="1" x14ac:dyDescent="0.2">
      <c r="I185" s="3" t="str">
        <f t="shared" si="6"/>
        <v xml:space="preserve">          </v>
      </c>
    </row>
    <row r="186" spans="9:9" ht="15.75" customHeight="1" x14ac:dyDescent="0.2">
      <c r="I186" s="3" t="str">
        <f t="shared" si="6"/>
        <v xml:space="preserve">          </v>
      </c>
    </row>
    <row r="187" spans="9:9" ht="15.75" customHeight="1" x14ac:dyDescent="0.2">
      <c r="I187" s="3" t="str">
        <f t="shared" si="6"/>
        <v xml:space="preserve">          </v>
      </c>
    </row>
    <row r="188" spans="9:9" ht="15.75" customHeight="1" x14ac:dyDescent="0.2">
      <c r="I188" s="3" t="str">
        <f t="shared" si="6"/>
        <v xml:space="preserve">          </v>
      </c>
    </row>
    <row r="189" spans="9:9" ht="15.75" customHeight="1" x14ac:dyDescent="0.2">
      <c r="I189" s="3" t="str">
        <f t="shared" si="6"/>
        <v xml:space="preserve">          </v>
      </c>
    </row>
    <row r="190" spans="9:9" ht="15.75" customHeight="1" x14ac:dyDescent="0.2">
      <c r="I190" s="3" t="str">
        <f t="shared" si="6"/>
        <v xml:space="preserve">          </v>
      </c>
    </row>
    <row r="191" spans="9:9" ht="15.75" customHeight="1" x14ac:dyDescent="0.2">
      <c r="I191" s="3" t="str">
        <f t="shared" si="6"/>
        <v xml:space="preserve">          </v>
      </c>
    </row>
    <row r="192" spans="9:9" ht="15.75" customHeight="1" x14ac:dyDescent="0.2">
      <c r="I192" s="3" t="str">
        <f t="shared" si="6"/>
        <v xml:space="preserve">          </v>
      </c>
    </row>
    <row r="193" spans="9:9" ht="15.75" customHeight="1" x14ac:dyDescent="0.2">
      <c r="I193" s="3" t="str">
        <f t="shared" si="6"/>
        <v xml:space="preserve">          </v>
      </c>
    </row>
    <row r="194" spans="9:9" ht="15.75" customHeight="1" x14ac:dyDescent="0.2">
      <c r="I194" s="3" t="str">
        <f t="shared" si="6"/>
        <v xml:space="preserve">          </v>
      </c>
    </row>
    <row r="195" spans="9:9" ht="15.75" customHeight="1" x14ac:dyDescent="0.2">
      <c r="I195" s="3" t="str">
        <f t="shared" si="6"/>
        <v xml:space="preserve">          </v>
      </c>
    </row>
    <row r="196" spans="9:9" ht="15.75" customHeight="1" x14ac:dyDescent="0.2">
      <c r="I196" s="3" t="str">
        <f t="shared" si="6"/>
        <v xml:space="preserve">          </v>
      </c>
    </row>
    <row r="197" spans="9:9" ht="15.75" customHeight="1" x14ac:dyDescent="0.2">
      <c r="I197" s="3" t="str">
        <f t="shared" si="6"/>
        <v xml:space="preserve">          </v>
      </c>
    </row>
    <row r="198" spans="9:9" ht="15.75" customHeight="1" x14ac:dyDescent="0.2">
      <c r="I198" s="3" t="str">
        <f t="shared" si="6"/>
        <v xml:space="preserve">          </v>
      </c>
    </row>
    <row r="199" spans="9:9" ht="15.75" customHeight="1" x14ac:dyDescent="0.2">
      <c r="I199" s="3" t="str">
        <f t="shared" si="6"/>
        <v xml:space="preserve">          </v>
      </c>
    </row>
    <row r="200" spans="9:9" ht="15.75" customHeight="1" x14ac:dyDescent="0.2">
      <c r="I200" s="3" t="str">
        <f t="shared" si="6"/>
        <v xml:space="preserve">          </v>
      </c>
    </row>
    <row r="201" spans="9:9" ht="15.75" customHeight="1" x14ac:dyDescent="0.2">
      <c r="I201" s="3" t="str">
        <f t="shared" si="6"/>
        <v xml:space="preserve">          </v>
      </c>
    </row>
    <row r="202" spans="9:9" ht="15.75" customHeight="1" x14ac:dyDescent="0.2">
      <c r="I202" s="3" t="str">
        <f t="shared" si="6"/>
        <v xml:space="preserve">          </v>
      </c>
    </row>
    <row r="203" spans="9:9" ht="15.75" customHeight="1" x14ac:dyDescent="0.2">
      <c r="I203" s="3" t="str">
        <f t="shared" si="6"/>
        <v xml:space="preserve">          </v>
      </c>
    </row>
    <row r="204" spans="9:9" ht="15.75" customHeight="1" x14ac:dyDescent="0.2">
      <c r="I204" s="3" t="str">
        <f t="shared" si="6"/>
        <v xml:space="preserve">          </v>
      </c>
    </row>
    <row r="205" spans="9:9" ht="15.75" customHeight="1" x14ac:dyDescent="0.2">
      <c r="I205" s="3" t="str">
        <f t="shared" si="6"/>
        <v xml:space="preserve">          </v>
      </c>
    </row>
    <row r="206" spans="9:9" ht="15.75" customHeight="1" x14ac:dyDescent="0.2">
      <c r="I206" s="3" t="str">
        <f t="shared" si="6"/>
        <v xml:space="preserve">          </v>
      </c>
    </row>
    <row r="207" spans="9:9" ht="15.75" customHeight="1" x14ac:dyDescent="0.2">
      <c r="I207" s="3" t="str">
        <f t="shared" si="6"/>
        <v xml:space="preserve">          </v>
      </c>
    </row>
    <row r="208" spans="9:9" ht="15.75" customHeight="1" x14ac:dyDescent="0.2">
      <c r="I208" s="3" t="str">
        <f t="shared" si="6"/>
        <v xml:space="preserve">          </v>
      </c>
    </row>
    <row r="209" spans="9:9" ht="15.75" customHeight="1" x14ac:dyDescent="0.2">
      <c r="I209" s="3" t="str">
        <f t="shared" si="6"/>
        <v xml:space="preserve">          </v>
      </c>
    </row>
    <row r="210" spans="9:9" ht="15.75" customHeight="1" x14ac:dyDescent="0.2">
      <c r="I210" s="3" t="str">
        <f t="shared" si="6"/>
        <v xml:space="preserve">          </v>
      </c>
    </row>
    <row r="211" spans="9:9" ht="15.75" customHeight="1" x14ac:dyDescent="0.2">
      <c r="I211" s="3" t="str">
        <f t="shared" si="6"/>
        <v xml:space="preserve">          </v>
      </c>
    </row>
    <row r="212" spans="9:9" ht="15.75" customHeight="1" x14ac:dyDescent="0.2">
      <c r="I212" s="3" t="str">
        <f t="shared" si="6"/>
        <v xml:space="preserve">          </v>
      </c>
    </row>
    <row r="213" spans="9:9" ht="15.75" customHeight="1" x14ac:dyDescent="0.2">
      <c r="I213" s="3" t="str">
        <f t="shared" si="6"/>
        <v xml:space="preserve">          </v>
      </c>
    </row>
    <row r="214" spans="9:9" ht="15.75" customHeight="1" x14ac:dyDescent="0.2">
      <c r="I214" s="3" t="str">
        <f t="shared" si="6"/>
        <v xml:space="preserve">          </v>
      </c>
    </row>
    <row r="215" spans="9:9" ht="15.75" customHeight="1" x14ac:dyDescent="0.2">
      <c r="I215" s="3" t="str">
        <f t="shared" si="6"/>
        <v xml:space="preserve">          </v>
      </c>
    </row>
    <row r="216" spans="9:9" ht="15.75" customHeight="1" x14ac:dyDescent="0.2">
      <c r="I216" s="3" t="str">
        <f t="shared" si="6"/>
        <v xml:space="preserve">          </v>
      </c>
    </row>
    <row r="217" spans="9:9" ht="15.75" customHeight="1" x14ac:dyDescent="0.2">
      <c r="I217" s="3" t="str">
        <f t="shared" si="6"/>
        <v xml:space="preserve">          </v>
      </c>
    </row>
    <row r="218" spans="9:9" ht="15.75" customHeight="1" x14ac:dyDescent="0.2">
      <c r="I218" s="3" t="str">
        <f t="shared" si="6"/>
        <v xml:space="preserve">          </v>
      </c>
    </row>
    <row r="219" spans="9:9" ht="15.75" customHeight="1" x14ac:dyDescent="0.2">
      <c r="I219" s="3" t="str">
        <f t="shared" si="6"/>
        <v xml:space="preserve">          </v>
      </c>
    </row>
    <row r="220" spans="9:9" ht="15.75" customHeight="1" x14ac:dyDescent="0.2">
      <c r="I220" s="3" t="str">
        <f t="shared" si="6"/>
        <v xml:space="preserve">          </v>
      </c>
    </row>
    <row r="221" spans="9:9" ht="15.75" customHeight="1" x14ac:dyDescent="0.2">
      <c r="I221" s="3" t="str">
        <f t="shared" si="6"/>
        <v xml:space="preserve">          </v>
      </c>
    </row>
    <row r="222" spans="9:9" ht="15.75" customHeight="1" x14ac:dyDescent="0.2">
      <c r="I222" s="3" t="str">
        <f t="shared" si="6"/>
        <v xml:space="preserve">          </v>
      </c>
    </row>
    <row r="223" spans="9:9" ht="15.75" customHeight="1" x14ac:dyDescent="0.2">
      <c r="I223" s="3" t="str">
        <f t="shared" si="6"/>
        <v xml:space="preserve">          </v>
      </c>
    </row>
    <row r="224" spans="9:9" ht="15.75" customHeight="1" x14ac:dyDescent="0.2">
      <c r="I224" s="3" t="str">
        <f t="shared" si="6"/>
        <v xml:space="preserve">          </v>
      </c>
    </row>
    <row r="225" spans="9:9" ht="15.75" customHeight="1" x14ac:dyDescent="0.2">
      <c r="I225" s="3" t="str">
        <f t="shared" si="6"/>
        <v xml:space="preserve">          </v>
      </c>
    </row>
    <row r="226" spans="9:9" ht="15.75" customHeight="1" x14ac:dyDescent="0.2">
      <c r="I226" s="3" t="str">
        <f t="shared" si="6"/>
        <v xml:space="preserve">          </v>
      </c>
    </row>
    <row r="227" spans="9:9" ht="15.75" customHeight="1" x14ac:dyDescent="0.2">
      <c r="I227" s="3" t="str">
        <f t="shared" si="6"/>
        <v xml:space="preserve">          </v>
      </c>
    </row>
    <row r="228" spans="9:9" ht="15.75" customHeight="1" x14ac:dyDescent="0.2">
      <c r="I228" s="3" t="str">
        <f t="shared" si="6"/>
        <v xml:space="preserve">          </v>
      </c>
    </row>
    <row r="229" spans="9:9" ht="15.75" customHeight="1" x14ac:dyDescent="0.2">
      <c r="I229" s="3" t="str">
        <f t="shared" si="6"/>
        <v xml:space="preserve">          </v>
      </c>
    </row>
    <row r="230" spans="9:9" ht="15.75" customHeight="1" x14ac:dyDescent="0.2">
      <c r="I230" s="3" t="str">
        <f t="shared" si="6"/>
        <v xml:space="preserve">          </v>
      </c>
    </row>
    <row r="231" spans="9:9" ht="15.75" customHeight="1" x14ac:dyDescent="0.2">
      <c r="I231" s="3" t="str">
        <f t="shared" si="6"/>
        <v xml:space="preserve">          </v>
      </c>
    </row>
    <row r="232" spans="9:9" ht="15.75" customHeight="1" x14ac:dyDescent="0.2">
      <c r="I232" s="3" t="str">
        <f t="shared" si="6"/>
        <v xml:space="preserve">          </v>
      </c>
    </row>
    <row r="233" spans="9:9" ht="15.75" customHeight="1" x14ac:dyDescent="0.2">
      <c r="I233" s="3" t="str">
        <f t="shared" si="6"/>
        <v xml:space="preserve">          </v>
      </c>
    </row>
    <row r="234" spans="9:9" ht="15.75" customHeight="1" x14ac:dyDescent="0.2">
      <c r="I234" s="3" t="str">
        <f t="shared" si="6"/>
        <v xml:space="preserve">          </v>
      </c>
    </row>
    <row r="235" spans="9:9" ht="15.75" customHeight="1" x14ac:dyDescent="0.2">
      <c r="I235" s="3" t="str">
        <f t="shared" si="6"/>
        <v xml:space="preserve">          </v>
      </c>
    </row>
    <row r="236" spans="9:9" ht="15.75" customHeight="1" x14ac:dyDescent="0.2">
      <c r="I236" s="3" t="str">
        <f t="shared" si="6"/>
        <v xml:space="preserve">          </v>
      </c>
    </row>
    <row r="237" spans="9:9" ht="15.75" customHeight="1" x14ac:dyDescent="0.2">
      <c r="I237" s="3" t="str">
        <f t="shared" si="6"/>
        <v xml:space="preserve">          </v>
      </c>
    </row>
    <row r="238" spans="9:9" ht="15.75" customHeight="1" x14ac:dyDescent="0.2">
      <c r="I238" s="3" t="str">
        <f t="shared" si="6"/>
        <v xml:space="preserve">          </v>
      </c>
    </row>
    <row r="239" spans="9:9" ht="15.75" customHeight="1" x14ac:dyDescent="0.2">
      <c r="I239" s="3" t="str">
        <f t="shared" si="6"/>
        <v xml:space="preserve">          </v>
      </c>
    </row>
    <row r="240" spans="9:9" ht="15.75" customHeight="1" x14ac:dyDescent="0.2">
      <c r="I240" s="3" t="str">
        <f t="shared" si="6"/>
        <v xml:space="preserve">          </v>
      </c>
    </row>
    <row r="241" spans="9:9" ht="15.75" customHeight="1" x14ac:dyDescent="0.2">
      <c r="I241" s="3" t="str">
        <f t="shared" si="6"/>
        <v xml:space="preserve">          </v>
      </c>
    </row>
    <row r="242" spans="9:9" ht="15.75" customHeight="1" x14ac:dyDescent="0.2">
      <c r="I242" s="3" t="str">
        <f t="shared" si="6"/>
        <v xml:space="preserve">          </v>
      </c>
    </row>
    <row r="243" spans="9:9" ht="15.75" customHeight="1" x14ac:dyDescent="0.2">
      <c r="I243" s="3" t="str">
        <f t="shared" si="6"/>
        <v xml:space="preserve">          </v>
      </c>
    </row>
    <row r="244" spans="9:9" ht="15.75" customHeight="1" x14ac:dyDescent="0.2">
      <c r="I244" s="3" t="str">
        <f t="shared" si="6"/>
        <v xml:space="preserve">          </v>
      </c>
    </row>
    <row r="245" spans="9:9" ht="15.75" customHeight="1" x14ac:dyDescent="0.2">
      <c r="I245" s="3" t="str">
        <f t="shared" si="6"/>
        <v xml:space="preserve">          </v>
      </c>
    </row>
    <row r="246" spans="9:9" ht="15.75" customHeight="1" x14ac:dyDescent="0.2">
      <c r="I246" s="3" t="str">
        <f t="shared" si="6"/>
        <v xml:space="preserve">          </v>
      </c>
    </row>
    <row r="247" spans="9:9" ht="15.75" customHeight="1" x14ac:dyDescent="0.2">
      <c r="I247" s="3" t="str">
        <f t="shared" si="6"/>
        <v xml:space="preserve">          </v>
      </c>
    </row>
    <row r="248" spans="9:9" ht="15.75" customHeight="1" x14ac:dyDescent="0.2">
      <c r="I248" s="3" t="str">
        <f t="shared" si="6"/>
        <v xml:space="preserve">          </v>
      </c>
    </row>
    <row r="249" spans="9:9" ht="15.75" customHeight="1" x14ac:dyDescent="0.2">
      <c r="I249" s="3" t="str">
        <f t="shared" si="6"/>
        <v xml:space="preserve">          </v>
      </c>
    </row>
    <row r="250" spans="9:9" ht="15.75" customHeight="1" x14ac:dyDescent="0.2">
      <c r="I250" s="3" t="str">
        <f t="shared" si="6"/>
        <v xml:space="preserve">          </v>
      </c>
    </row>
    <row r="251" spans="9:9" ht="15.75" customHeight="1" x14ac:dyDescent="0.2">
      <c r="I251" s="3" t="str">
        <f t="shared" si="6"/>
        <v xml:space="preserve">          </v>
      </c>
    </row>
    <row r="252" spans="9:9" ht="15.75" customHeight="1" x14ac:dyDescent="0.2">
      <c r="I252" s="3" t="str">
        <f t="shared" si="6"/>
        <v xml:space="preserve">          </v>
      </c>
    </row>
    <row r="253" spans="9:9" ht="15.75" customHeight="1" x14ac:dyDescent="0.2">
      <c r="I253" s="3" t="str">
        <f t="shared" si="6"/>
        <v xml:space="preserve">          </v>
      </c>
    </row>
    <row r="254" spans="9:9" ht="15.75" customHeight="1" x14ac:dyDescent="0.2">
      <c r="I254" s="3" t="str">
        <f t="shared" si="6"/>
        <v xml:space="preserve">          </v>
      </c>
    </row>
    <row r="255" spans="9:9" ht="15.75" customHeight="1" x14ac:dyDescent="0.2">
      <c r="I255" s="3" t="str">
        <f t="shared" si="6"/>
        <v xml:space="preserve">          </v>
      </c>
    </row>
    <row r="256" spans="9:9" ht="15.75" customHeight="1" x14ac:dyDescent="0.2">
      <c r="I256" s="3" t="str">
        <f t="shared" si="6"/>
        <v xml:space="preserve">          </v>
      </c>
    </row>
    <row r="257" spans="9:9" ht="15.75" customHeight="1" x14ac:dyDescent="0.2">
      <c r="I257" s="3" t="str">
        <f t="shared" si="6"/>
        <v xml:space="preserve">          </v>
      </c>
    </row>
    <row r="258" spans="9:9" ht="15.75" customHeight="1" x14ac:dyDescent="0.2">
      <c r="I258" s="3" t="str">
        <f t="shared" si="6"/>
        <v xml:space="preserve">          </v>
      </c>
    </row>
    <row r="259" spans="9:9" ht="15.75" customHeight="1" x14ac:dyDescent="0.2">
      <c r="I259" s="3" t="str">
        <f t="shared" si="6"/>
        <v xml:space="preserve">          </v>
      </c>
    </row>
    <row r="260" spans="9:9" ht="15.75" customHeight="1" x14ac:dyDescent="0.2">
      <c r="I260" s="3" t="str">
        <f t="shared" si="6"/>
        <v xml:space="preserve">          </v>
      </c>
    </row>
    <row r="261" spans="9:9" ht="15.75" customHeight="1" x14ac:dyDescent="0.2">
      <c r="I261" s="3" t="str">
        <f t="shared" si="6"/>
        <v xml:space="preserve">          </v>
      </c>
    </row>
    <row r="262" spans="9:9" ht="15.75" customHeight="1" x14ac:dyDescent="0.2">
      <c r="I262" s="3" t="str">
        <f t="shared" si="6"/>
        <v xml:space="preserve">          </v>
      </c>
    </row>
    <row r="263" spans="9:9" ht="15.75" customHeight="1" x14ac:dyDescent="0.2">
      <c r="I263" s="3" t="str">
        <f t="shared" si="6"/>
        <v xml:space="preserve">          </v>
      </c>
    </row>
    <row r="264" spans="9:9" ht="15.75" customHeight="1" x14ac:dyDescent="0.2">
      <c r="I264" s="3" t="str">
        <f t="shared" si="6"/>
        <v xml:space="preserve">          </v>
      </c>
    </row>
    <row r="265" spans="9:9" ht="15.75" customHeight="1" x14ac:dyDescent="0.2">
      <c r="I265" s="3" t="str">
        <f t="shared" si="6"/>
        <v xml:space="preserve">          </v>
      </c>
    </row>
    <row r="266" spans="9:9" ht="15.75" customHeight="1" x14ac:dyDescent="0.2">
      <c r="I266" s="3" t="str">
        <f t="shared" si="6"/>
        <v xml:space="preserve">          </v>
      </c>
    </row>
    <row r="267" spans="9:9" ht="15.75" customHeight="1" x14ac:dyDescent="0.2">
      <c r="I267" s="3" t="str">
        <f t="shared" si="6"/>
        <v xml:space="preserve">          </v>
      </c>
    </row>
    <row r="268" spans="9:9" ht="15.75" customHeight="1" x14ac:dyDescent="0.2">
      <c r="I268" s="3" t="str">
        <f t="shared" si="6"/>
        <v xml:space="preserve">          </v>
      </c>
    </row>
    <row r="269" spans="9:9" ht="15.75" customHeight="1" x14ac:dyDescent="0.2">
      <c r="I269" s="3" t="str">
        <f t="shared" si="6"/>
        <v xml:space="preserve">          </v>
      </c>
    </row>
    <row r="270" spans="9:9" ht="15.75" customHeight="1" x14ac:dyDescent="0.2">
      <c r="I270" s="3" t="str">
        <f t="shared" si="6"/>
        <v xml:space="preserve">          </v>
      </c>
    </row>
    <row r="271" spans="9:9" ht="15.75" customHeight="1" x14ac:dyDescent="0.2">
      <c r="I271" s="3" t="str">
        <f t="shared" si="6"/>
        <v xml:space="preserve">          </v>
      </c>
    </row>
    <row r="272" spans="9:9" ht="15.75" customHeight="1" x14ac:dyDescent="0.2">
      <c r="I272" s="3" t="str">
        <f t="shared" si="6"/>
        <v xml:space="preserve">          </v>
      </c>
    </row>
    <row r="273" spans="9:9" ht="15.75" customHeight="1" x14ac:dyDescent="0.2">
      <c r="I273" s="3" t="str">
        <f t="shared" si="6"/>
        <v xml:space="preserve">          </v>
      </c>
    </row>
    <row r="274" spans="9:9" ht="15.75" customHeight="1" x14ac:dyDescent="0.2">
      <c r="I274" s="3" t="str">
        <f t="shared" si="6"/>
        <v xml:space="preserve">          </v>
      </c>
    </row>
    <row r="275" spans="9:9" ht="15.75" customHeight="1" x14ac:dyDescent="0.2">
      <c r="I275" s="3" t="str">
        <f t="shared" si="6"/>
        <v xml:space="preserve">          </v>
      </c>
    </row>
    <row r="276" spans="9:9" ht="15.75" customHeight="1" x14ac:dyDescent="0.2">
      <c r="I276" s="3" t="str">
        <f t="shared" si="6"/>
        <v xml:space="preserve">          </v>
      </c>
    </row>
    <row r="277" spans="9:9" ht="15.75" customHeight="1" x14ac:dyDescent="0.2">
      <c r="I277" s="3" t="str">
        <f t="shared" si="6"/>
        <v xml:space="preserve">          </v>
      </c>
    </row>
    <row r="278" spans="9:9" ht="15.75" customHeight="1" x14ac:dyDescent="0.2"/>
    <row r="279" spans="9:9" ht="15.75" customHeight="1" x14ac:dyDescent="0.2"/>
    <row r="280" spans="9:9" ht="15.75" customHeight="1" x14ac:dyDescent="0.2"/>
    <row r="281" spans="9:9" ht="15.75" customHeight="1" x14ac:dyDescent="0.2"/>
    <row r="282" spans="9:9" ht="15.75" customHeight="1" x14ac:dyDescent="0.2"/>
    <row r="283" spans="9:9" ht="15.75" customHeight="1" x14ac:dyDescent="0.2"/>
    <row r="284" spans="9:9" ht="15.75" customHeight="1" x14ac:dyDescent="0.2"/>
    <row r="285" spans="9:9" ht="15.75" customHeight="1" x14ac:dyDescent="0.2"/>
    <row r="286" spans="9:9" ht="15.75" customHeight="1" x14ac:dyDescent="0.2"/>
    <row r="287" spans="9:9" ht="15.75" customHeight="1" x14ac:dyDescent="0.2"/>
    <row r="288" spans="9:9" ht="15.75" customHeight="1" x14ac:dyDescent="0.2"/>
    <row r="289" spans="5:11" ht="15.75" customHeight="1" x14ac:dyDescent="0.2"/>
    <row r="290" spans="5:11" ht="15.75" customHeight="1" x14ac:dyDescent="0.2"/>
    <row r="291" spans="5:11" ht="15.75" customHeight="1" x14ac:dyDescent="0.2"/>
    <row r="292" spans="5:11" ht="15.75" customHeight="1" x14ac:dyDescent="0.2"/>
    <row r="293" spans="5:11" ht="15.75" customHeight="1" x14ac:dyDescent="0.2"/>
    <row r="294" spans="5:11" ht="15.75" customHeight="1" x14ac:dyDescent="0.2"/>
    <row r="295" spans="5:11" ht="15.75" customHeight="1" x14ac:dyDescent="0.2"/>
    <row r="296" spans="5:11" ht="15.75" customHeight="1" x14ac:dyDescent="0.2"/>
    <row r="297" spans="5:11" ht="15.75" customHeight="1" x14ac:dyDescent="0.2">
      <c r="E297" s="38"/>
      <c r="F297" s="38"/>
      <c r="G297" s="31"/>
      <c r="I297" s="31"/>
      <c r="K297" s="31"/>
    </row>
    <row r="298" spans="5:11" ht="15.75" customHeight="1" x14ac:dyDescent="0.2"/>
    <row r="299" spans="5:11" ht="15.75" customHeight="1" x14ac:dyDescent="0.2"/>
    <row r="300" spans="5:11" ht="15.75" customHeight="1" x14ac:dyDescent="0.2"/>
    <row r="301" spans="5:11" ht="15.75" customHeight="1" x14ac:dyDescent="0.2"/>
    <row r="302" spans="5:11" ht="15.75" customHeight="1" x14ac:dyDescent="0.2"/>
    <row r="303" spans="5:11" ht="15.75" customHeight="1" x14ac:dyDescent="0.2"/>
    <row r="304" spans="5:1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6">
    <mergeCell ref="I46:N46"/>
    <mergeCell ref="C12:G12"/>
    <mergeCell ref="C15:D15"/>
    <mergeCell ref="I43:N43"/>
    <mergeCell ref="I44:N44"/>
    <mergeCell ref="I45:N45"/>
  </mergeCells>
  <dataValidations count="5">
    <dataValidation type="list" allowBlank="1" showErrorMessage="1" sqref="D7:D11 D4" xr:uid="{00000000-0002-0000-0000-000001000000}">
      <formula1>$R$4:$R$7</formula1>
    </dataValidation>
    <dataValidation type="list" allowBlank="1" showErrorMessage="1" sqref="D52:D61" xr:uid="{00000000-0002-0000-0000-000003000000}">
      <formula1>$R$4:$R$8</formula1>
    </dataValidation>
    <dataValidation type="list" allowBlank="1" sqref="I5:I11" xr:uid="{00000000-0002-0000-0000-000000000000}">
      <formula1>InsuranceRates</formula1>
    </dataValidation>
    <dataValidation type="list" allowBlank="1" showErrorMessage="1" sqref="D5:D6" xr:uid="{00000000-0002-0000-0000-000002000000}">
      <formula1>$P$4:$P$8</formula1>
    </dataValidation>
    <dataValidation type="list" allowBlank="1" sqref="I4" xr:uid="{00000000-0002-0000-0000-000004000000}">
      <formula1>$Q$4:$Q$7</formula1>
    </dataValidation>
  </dataValidations>
  <hyperlinks>
    <hyperlink ref="E3" r:id="rId1" xr:uid="{00000000-0004-0000-0000-000000000000}"/>
  </hyperlink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1000"/>
  <sheetViews>
    <sheetView workbookViewId="0"/>
  </sheetViews>
  <sheetFormatPr baseColWidth="10" defaultColWidth="14.5" defaultRowHeight="15" customHeight="1" x14ac:dyDescent="0.2"/>
  <cols>
    <col min="1" max="1" width="19.33203125" customWidth="1"/>
    <col min="2" max="2" width="13.5" customWidth="1"/>
    <col min="3" max="5" width="8.83203125" customWidth="1"/>
    <col min="6" max="6" width="10.5" customWidth="1"/>
    <col min="7" max="13" width="9.6640625" customWidth="1"/>
    <col min="14" max="14" width="10.33203125" customWidth="1"/>
    <col min="15" max="15" width="9.33203125" customWidth="1"/>
    <col min="16" max="16" width="10.5" customWidth="1"/>
    <col min="17" max="17" width="9.33203125" customWidth="1"/>
  </cols>
  <sheetData>
    <row r="1" spans="1:17" ht="19" x14ac:dyDescent="0.25">
      <c r="A1" s="1"/>
    </row>
    <row r="2" spans="1:17" x14ac:dyDescent="0.2">
      <c r="A2" s="2"/>
    </row>
    <row r="3" spans="1:17" ht="48" x14ac:dyDescent="0.2">
      <c r="A3" s="5" t="s">
        <v>3</v>
      </c>
      <c r="B3" s="4" t="s">
        <v>4</v>
      </c>
      <c r="C3" s="3" t="s">
        <v>5</v>
      </c>
      <c r="D3" s="58" t="s">
        <v>33</v>
      </c>
      <c r="E3" s="4" t="s">
        <v>36</v>
      </c>
      <c r="F3" s="5" t="s">
        <v>7</v>
      </c>
      <c r="G3" s="4" t="s">
        <v>37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38</v>
      </c>
      <c r="N3" s="5"/>
      <c r="O3" s="9" t="s">
        <v>39</v>
      </c>
      <c r="P3" s="61" t="s">
        <v>9</v>
      </c>
      <c r="Q3" s="62" t="s">
        <v>40</v>
      </c>
    </row>
    <row r="4" spans="1:17" x14ac:dyDescent="0.2">
      <c r="A4" s="63"/>
      <c r="B4" s="63"/>
      <c r="C4" s="64"/>
      <c r="D4" s="64"/>
      <c r="E4" s="65">
        <f>C4-D4</f>
        <v>0</v>
      </c>
      <c r="F4" s="66"/>
      <c r="G4" s="65">
        <f t="shared" ref="G4:G5" si="0">E4*F4</f>
        <v>0</v>
      </c>
      <c r="H4" s="65">
        <f t="shared" ref="H4:H11" si="1">IF(B4="Faculty",$P$4,IF(B4="Staff", $P$5, IF(B4="Post-Doc",$P$6,IF(B4="Student",$P$7,0))))</f>
        <v>0</v>
      </c>
      <c r="I4" s="15">
        <f t="shared" ref="I4:I11" si="2">IF(B4="Faculty",$Q$4,IF(B4="Staff", $Q$5, IF(B4="Post-Doc",$Q$6,IF(B4="Student",$Q$7,IF(B4="Temp",$Q$9,0)))))</f>
        <v>0</v>
      </c>
      <c r="J4" s="65">
        <f t="shared" ref="J4:K4" si="3">H4*F4</f>
        <v>0</v>
      </c>
      <c r="K4" s="65">
        <f t="shared" si="3"/>
        <v>0</v>
      </c>
      <c r="L4" s="65">
        <f t="shared" ref="L4:L11" si="4">J4+K4</f>
        <v>0</v>
      </c>
      <c r="M4" s="65">
        <f t="shared" ref="M4:M11" si="5">G4+L4</f>
        <v>0</v>
      </c>
      <c r="O4" s="17" t="s">
        <v>41</v>
      </c>
      <c r="P4" s="3">
        <v>9108</v>
      </c>
      <c r="Q4" s="21">
        <v>0.22950000000000001</v>
      </c>
    </row>
    <row r="5" spans="1:17" x14ac:dyDescent="0.2">
      <c r="A5" s="63"/>
      <c r="B5" s="63"/>
      <c r="C5" s="64"/>
      <c r="D5" s="64"/>
      <c r="E5" s="65"/>
      <c r="F5" s="66"/>
      <c r="G5" s="65">
        <f t="shared" si="0"/>
        <v>0</v>
      </c>
      <c r="H5" s="65">
        <f t="shared" si="1"/>
        <v>0</v>
      </c>
      <c r="I5" s="15">
        <f t="shared" si="2"/>
        <v>0</v>
      </c>
      <c r="J5" s="65">
        <f t="shared" ref="J5:K5" si="6">H5*F5</f>
        <v>0</v>
      </c>
      <c r="K5" s="65">
        <f t="shared" si="6"/>
        <v>0</v>
      </c>
      <c r="L5" s="65">
        <f t="shared" si="4"/>
        <v>0</v>
      </c>
      <c r="M5" s="65">
        <f t="shared" si="5"/>
        <v>0</v>
      </c>
      <c r="O5" s="17" t="s">
        <v>15</v>
      </c>
      <c r="P5" s="3">
        <v>9108</v>
      </c>
      <c r="Q5" s="21">
        <v>0.22950000000000001</v>
      </c>
    </row>
    <row r="6" spans="1:17" x14ac:dyDescent="0.2">
      <c r="A6" s="63"/>
      <c r="B6" s="63"/>
      <c r="C6" s="64"/>
      <c r="D6" s="64"/>
      <c r="E6" s="65"/>
      <c r="F6" s="66"/>
      <c r="G6" s="65">
        <f t="shared" ref="G6:G11" si="7">C6*F6</f>
        <v>0</v>
      </c>
      <c r="H6" s="65">
        <f t="shared" si="1"/>
        <v>0</v>
      </c>
      <c r="I6" s="15">
        <f t="shared" si="2"/>
        <v>0</v>
      </c>
      <c r="J6" s="65">
        <f t="shared" ref="J6:K6" si="8">H6*F6</f>
        <v>0</v>
      </c>
      <c r="K6" s="65">
        <f t="shared" si="8"/>
        <v>0</v>
      </c>
      <c r="L6" s="65">
        <f t="shared" si="4"/>
        <v>0</v>
      </c>
      <c r="M6" s="65">
        <f t="shared" si="5"/>
        <v>0</v>
      </c>
      <c r="O6" s="17" t="s">
        <v>42</v>
      </c>
      <c r="P6" s="3">
        <v>9108</v>
      </c>
      <c r="Q6" s="21">
        <v>8.5500000000000007E-2</v>
      </c>
    </row>
    <row r="7" spans="1:17" x14ac:dyDescent="0.2">
      <c r="A7" s="63"/>
      <c r="B7" s="63"/>
      <c r="C7" s="64"/>
      <c r="D7" s="64"/>
      <c r="E7" s="65"/>
      <c r="F7" s="66"/>
      <c r="G7" s="65">
        <f t="shared" si="7"/>
        <v>0</v>
      </c>
      <c r="H7" s="65">
        <f t="shared" si="1"/>
        <v>0</v>
      </c>
      <c r="I7" s="15">
        <f t="shared" si="2"/>
        <v>0</v>
      </c>
      <c r="J7" s="65">
        <f t="shared" ref="J7:K7" si="9">H7*F7</f>
        <v>0</v>
      </c>
      <c r="K7" s="65">
        <f t="shared" si="9"/>
        <v>0</v>
      </c>
      <c r="L7" s="65">
        <f t="shared" si="4"/>
        <v>0</v>
      </c>
      <c r="M7" s="65">
        <f t="shared" si="5"/>
        <v>0</v>
      </c>
      <c r="O7" s="17" t="s">
        <v>43</v>
      </c>
      <c r="P7" s="3">
        <v>1376</v>
      </c>
      <c r="Q7" s="21">
        <v>8.5500000000000007E-2</v>
      </c>
    </row>
    <row r="8" spans="1:17" x14ac:dyDescent="0.2">
      <c r="A8" s="63"/>
      <c r="B8" s="63"/>
      <c r="C8" s="64"/>
      <c r="D8" s="64"/>
      <c r="E8" s="65"/>
      <c r="F8" s="66"/>
      <c r="G8" s="65">
        <f t="shared" si="7"/>
        <v>0</v>
      </c>
      <c r="H8" s="65">
        <f t="shared" si="1"/>
        <v>0</v>
      </c>
      <c r="I8" s="15">
        <f t="shared" si="2"/>
        <v>0</v>
      </c>
      <c r="J8" s="65">
        <f t="shared" ref="J8:K8" si="10">H8*F8</f>
        <v>0</v>
      </c>
      <c r="K8" s="65">
        <f t="shared" si="10"/>
        <v>0</v>
      </c>
      <c r="L8" s="65">
        <f t="shared" si="4"/>
        <v>0</v>
      </c>
      <c r="M8" s="65">
        <f t="shared" si="5"/>
        <v>0</v>
      </c>
      <c r="O8" s="17" t="s">
        <v>44</v>
      </c>
      <c r="P8" s="3">
        <v>0</v>
      </c>
      <c r="Q8" s="21">
        <v>0.15</v>
      </c>
    </row>
    <row r="9" spans="1:17" x14ac:dyDescent="0.2">
      <c r="A9" s="63"/>
      <c r="B9" s="63"/>
      <c r="C9" s="64"/>
      <c r="D9" s="64"/>
      <c r="E9" s="65"/>
      <c r="F9" s="66"/>
      <c r="G9" s="65">
        <f t="shared" si="7"/>
        <v>0</v>
      </c>
      <c r="H9" s="65">
        <f t="shared" si="1"/>
        <v>0</v>
      </c>
      <c r="I9" s="15">
        <f t="shared" si="2"/>
        <v>0</v>
      </c>
      <c r="J9" s="65">
        <f t="shared" ref="J9:K9" si="11">H9*F9</f>
        <v>0</v>
      </c>
      <c r="K9" s="65">
        <f t="shared" si="11"/>
        <v>0</v>
      </c>
      <c r="L9" s="65">
        <f t="shared" si="4"/>
        <v>0</v>
      </c>
      <c r="M9" s="65">
        <f t="shared" si="5"/>
        <v>0</v>
      </c>
      <c r="O9" s="22" t="s">
        <v>45</v>
      </c>
      <c r="P9" s="67">
        <v>0</v>
      </c>
      <c r="Q9" s="24">
        <v>0.09</v>
      </c>
    </row>
    <row r="10" spans="1:17" x14ac:dyDescent="0.2">
      <c r="A10" s="63"/>
      <c r="B10" s="63"/>
      <c r="C10" s="64"/>
      <c r="D10" s="64"/>
      <c r="E10" s="65"/>
      <c r="F10" s="66"/>
      <c r="G10" s="65">
        <f t="shared" si="7"/>
        <v>0</v>
      </c>
      <c r="H10" s="65">
        <f t="shared" si="1"/>
        <v>0</v>
      </c>
      <c r="I10" s="15">
        <f t="shared" si="2"/>
        <v>0</v>
      </c>
      <c r="J10" s="65">
        <f t="shared" ref="J10:K10" si="12">H10*F10</f>
        <v>0</v>
      </c>
      <c r="K10" s="65">
        <f t="shared" si="12"/>
        <v>0</v>
      </c>
      <c r="L10" s="65">
        <f t="shared" si="4"/>
        <v>0</v>
      </c>
      <c r="M10" s="65">
        <f t="shared" si="5"/>
        <v>0</v>
      </c>
    </row>
    <row r="11" spans="1:17" x14ac:dyDescent="0.2">
      <c r="A11" s="68"/>
      <c r="B11" s="63"/>
      <c r="C11" s="69"/>
      <c r="D11" s="69"/>
      <c r="E11" s="70"/>
      <c r="F11" s="71"/>
      <c r="G11" s="70">
        <f t="shared" si="7"/>
        <v>0</v>
      </c>
      <c r="H11" s="70">
        <f t="shared" si="1"/>
        <v>0</v>
      </c>
      <c r="I11" s="72">
        <f t="shared" si="2"/>
        <v>0</v>
      </c>
      <c r="J11" s="70">
        <f t="shared" ref="J11:K11" si="13">H11*F11</f>
        <v>0</v>
      </c>
      <c r="K11" s="70">
        <f t="shared" si="13"/>
        <v>0</v>
      </c>
      <c r="L11" s="70">
        <f t="shared" si="4"/>
        <v>0</v>
      </c>
      <c r="M11" s="70">
        <f t="shared" si="5"/>
        <v>0</v>
      </c>
    </row>
    <row r="12" spans="1:17" x14ac:dyDescent="0.2">
      <c r="A12" s="85" t="s">
        <v>16</v>
      </c>
      <c r="B12" s="83"/>
      <c r="C12" s="83"/>
      <c r="D12" s="83"/>
      <c r="E12" s="83"/>
      <c r="F12" s="83"/>
      <c r="G12" s="60">
        <f t="shared" ref="G12:H12" si="14">SUM(G4:G11)</f>
        <v>0</v>
      </c>
      <c r="H12" s="60">
        <f t="shared" si="14"/>
        <v>0</v>
      </c>
      <c r="J12" s="60">
        <f t="shared" ref="J12:M12" si="15">SUM(J4:J11)</f>
        <v>0</v>
      </c>
      <c r="K12" s="60">
        <f t="shared" si="15"/>
        <v>0</v>
      </c>
      <c r="L12" s="60">
        <f t="shared" si="15"/>
        <v>0</v>
      </c>
      <c r="M12" s="60">
        <f t="shared" si="15"/>
        <v>0</v>
      </c>
    </row>
    <row r="15" spans="1:17" x14ac:dyDescent="0.2">
      <c r="A15" s="84" t="s">
        <v>17</v>
      </c>
      <c r="B15" s="81"/>
    </row>
    <row r="16" spans="1:17" x14ac:dyDescent="0.2">
      <c r="A16" s="3" t="s">
        <v>18</v>
      </c>
      <c r="B16" s="73">
        <f>M12</f>
        <v>0</v>
      </c>
      <c r="F16" s="51"/>
    </row>
    <row r="17" spans="1:13" x14ac:dyDescent="0.2">
      <c r="A17" s="3" t="s">
        <v>46</v>
      </c>
      <c r="B17" s="73"/>
      <c r="H17" s="3" t="s">
        <v>47</v>
      </c>
      <c r="I17" s="3" t="s">
        <v>48</v>
      </c>
      <c r="J17" s="3" t="s">
        <v>49</v>
      </c>
      <c r="K17" s="3" t="s">
        <v>50</v>
      </c>
      <c r="L17" s="3" t="s">
        <v>51</v>
      </c>
      <c r="M17" s="3" t="s">
        <v>35</v>
      </c>
    </row>
    <row r="18" spans="1:13" x14ac:dyDescent="0.2">
      <c r="A18" s="3" t="s">
        <v>19</v>
      </c>
      <c r="B18" s="73"/>
      <c r="F18" s="3" t="s">
        <v>52</v>
      </c>
      <c r="G18" s="45"/>
      <c r="H18" s="60">
        <f>G12</f>
        <v>0</v>
      </c>
      <c r="I18" s="60">
        <f t="shared" ref="I18:L18" si="16">H18</f>
        <v>0</v>
      </c>
      <c r="J18" s="60">
        <f t="shared" si="16"/>
        <v>0</v>
      </c>
      <c r="K18" s="60">
        <f t="shared" si="16"/>
        <v>0</v>
      </c>
      <c r="L18" s="60">
        <f t="shared" si="16"/>
        <v>0</v>
      </c>
      <c r="M18" s="60">
        <f t="shared" ref="M18:M21" si="17">SUM(H18:L18)</f>
        <v>0</v>
      </c>
    </row>
    <row r="19" spans="1:13" x14ac:dyDescent="0.2">
      <c r="A19" s="3" t="s">
        <v>20</v>
      </c>
      <c r="B19" s="73"/>
      <c r="F19" s="3" t="s">
        <v>53</v>
      </c>
      <c r="G19" s="45">
        <v>0.05</v>
      </c>
      <c r="H19" s="60">
        <f>K12</f>
        <v>0</v>
      </c>
      <c r="I19" s="60">
        <f t="shared" ref="I19:L19" si="18">H19*(1+$G$19)</f>
        <v>0</v>
      </c>
      <c r="J19" s="60">
        <f t="shared" si="18"/>
        <v>0</v>
      </c>
      <c r="K19" s="60">
        <f t="shared" si="18"/>
        <v>0</v>
      </c>
      <c r="L19" s="60">
        <f t="shared" si="18"/>
        <v>0</v>
      </c>
      <c r="M19" s="60">
        <f t="shared" si="17"/>
        <v>0</v>
      </c>
    </row>
    <row r="20" spans="1:13" x14ac:dyDescent="0.2">
      <c r="A20" s="3" t="s">
        <v>21</v>
      </c>
      <c r="B20" s="73"/>
      <c r="F20" s="74" t="s">
        <v>54</v>
      </c>
      <c r="G20" s="75">
        <v>0.105</v>
      </c>
      <c r="H20" s="76">
        <f>J12</f>
        <v>0</v>
      </c>
      <c r="I20" s="76">
        <f t="shared" ref="I20:L20" si="19">H20*(1+$G$20)</f>
        <v>0</v>
      </c>
      <c r="J20" s="76">
        <f t="shared" si="19"/>
        <v>0</v>
      </c>
      <c r="K20" s="76">
        <f t="shared" si="19"/>
        <v>0</v>
      </c>
      <c r="L20" s="76">
        <f t="shared" si="19"/>
        <v>0</v>
      </c>
      <c r="M20" s="76">
        <f t="shared" si="17"/>
        <v>0</v>
      </c>
    </row>
    <row r="21" spans="1:13" ht="15.75" customHeight="1" x14ac:dyDescent="0.2">
      <c r="A21" s="3" t="s">
        <v>22</v>
      </c>
      <c r="B21" s="73"/>
      <c r="F21" s="3" t="s">
        <v>18</v>
      </c>
      <c r="G21" s="45"/>
      <c r="H21" s="60">
        <f t="shared" ref="H21:L21" si="20">SUM(H18:H20)</f>
        <v>0</v>
      </c>
      <c r="I21" s="60">
        <f t="shared" si="20"/>
        <v>0</v>
      </c>
      <c r="J21" s="60">
        <f t="shared" si="20"/>
        <v>0</v>
      </c>
      <c r="K21" s="60">
        <f t="shared" si="20"/>
        <v>0</v>
      </c>
      <c r="L21" s="60">
        <f t="shared" si="20"/>
        <v>0</v>
      </c>
      <c r="M21" s="60">
        <f t="shared" si="17"/>
        <v>0</v>
      </c>
    </row>
    <row r="22" spans="1:13" ht="15.75" customHeight="1" x14ac:dyDescent="0.2">
      <c r="A22" s="3" t="s">
        <v>24</v>
      </c>
      <c r="B22" s="73"/>
      <c r="G22" s="45"/>
      <c r="H22" s="60"/>
      <c r="I22" s="60"/>
      <c r="J22" s="60"/>
      <c r="K22" s="60"/>
      <c r="L22" s="60"/>
      <c r="M22" s="60"/>
    </row>
    <row r="23" spans="1:13" ht="15.75" customHeight="1" x14ac:dyDescent="0.2">
      <c r="B23" s="60"/>
      <c r="F23" s="3" t="s">
        <v>25</v>
      </c>
      <c r="H23" s="60">
        <f t="shared" ref="H23:L23" si="21">SUM(H21)</f>
        <v>0</v>
      </c>
      <c r="I23" s="60">
        <f t="shared" si="21"/>
        <v>0</v>
      </c>
      <c r="J23" s="60">
        <f t="shared" si="21"/>
        <v>0</v>
      </c>
      <c r="K23" s="60">
        <f t="shared" si="21"/>
        <v>0</v>
      </c>
      <c r="L23" s="60">
        <f t="shared" si="21"/>
        <v>0</v>
      </c>
      <c r="M23" s="60">
        <f t="shared" ref="M23:M25" si="22">SUM(H23:L23)</f>
        <v>0</v>
      </c>
    </row>
    <row r="24" spans="1:13" ht="15.75" customHeight="1" x14ac:dyDescent="0.2">
      <c r="A24" s="3" t="s">
        <v>25</v>
      </c>
      <c r="B24" s="77">
        <f>SUM(B16:B23)</f>
        <v>0</v>
      </c>
      <c r="F24" s="48" t="s">
        <v>28</v>
      </c>
      <c r="G24" s="48"/>
      <c r="H24" s="78">
        <f>B28</f>
        <v>0</v>
      </c>
      <c r="I24" s="78">
        <f t="shared" ref="I24:L24" si="23">I23*$B$27</f>
        <v>0</v>
      </c>
      <c r="J24" s="78">
        <f t="shared" si="23"/>
        <v>0</v>
      </c>
      <c r="K24" s="78">
        <f t="shared" si="23"/>
        <v>0</v>
      </c>
      <c r="L24" s="78">
        <f t="shared" si="23"/>
        <v>0</v>
      </c>
      <c r="M24" s="78">
        <f t="shared" si="22"/>
        <v>0</v>
      </c>
    </row>
    <row r="25" spans="1:13" ht="15.75" customHeight="1" x14ac:dyDescent="0.2">
      <c r="B25" s="60"/>
      <c r="F25" s="3" t="s">
        <v>34</v>
      </c>
      <c r="H25" s="60">
        <f t="shared" ref="H25:L25" si="24">H23+H24</f>
        <v>0</v>
      </c>
      <c r="I25" s="60">
        <f t="shared" si="24"/>
        <v>0</v>
      </c>
      <c r="J25" s="60">
        <f t="shared" si="24"/>
        <v>0</v>
      </c>
      <c r="K25" s="60">
        <f t="shared" si="24"/>
        <v>0</v>
      </c>
      <c r="L25" s="60">
        <f t="shared" si="24"/>
        <v>0</v>
      </c>
      <c r="M25" s="60">
        <f t="shared" si="22"/>
        <v>0</v>
      </c>
    </row>
    <row r="26" spans="1:13" ht="15.75" customHeight="1" x14ac:dyDescent="0.2">
      <c r="A26" s="3" t="s">
        <v>26</v>
      </c>
      <c r="B26" s="60">
        <f>B24-B20-B21-IF(B22&gt;25000,B22-25000,0)</f>
        <v>0</v>
      </c>
      <c r="H26" s="60"/>
      <c r="I26" s="60"/>
      <c r="J26" s="60"/>
      <c r="K26" s="60"/>
      <c r="L26" s="60"/>
      <c r="M26" s="60"/>
    </row>
    <row r="27" spans="1:13" ht="15.75" customHeight="1" x14ac:dyDescent="0.2">
      <c r="A27" s="3" t="s">
        <v>27</v>
      </c>
      <c r="B27" s="45">
        <v>0.48499999999999999</v>
      </c>
    </row>
    <row r="28" spans="1:13" ht="15.75" customHeight="1" x14ac:dyDescent="0.2">
      <c r="A28" s="3" t="s">
        <v>28</v>
      </c>
      <c r="B28" s="77">
        <f>B26*B27</f>
        <v>0</v>
      </c>
    </row>
    <row r="29" spans="1:13" ht="15.75" customHeight="1" x14ac:dyDescent="0.2">
      <c r="B29" s="78"/>
    </row>
    <row r="30" spans="1:13" ht="15.75" customHeight="1" x14ac:dyDescent="0.2">
      <c r="A30" s="3" t="s">
        <v>29</v>
      </c>
      <c r="B30" s="60">
        <f>B24+B28</f>
        <v>0</v>
      </c>
    </row>
    <row r="31" spans="1:13" ht="15.75" customHeight="1" x14ac:dyDescent="0.2"/>
    <row r="32" spans="1:13" ht="15.75" customHeight="1" x14ac:dyDescent="0.2"/>
    <row r="33" spans="1:10" ht="15.75" customHeight="1" x14ac:dyDescent="0.2"/>
    <row r="34" spans="1:10" ht="15.75" customHeight="1" x14ac:dyDescent="0.2"/>
    <row r="35" spans="1:10" ht="15.75" customHeight="1" x14ac:dyDescent="0.2">
      <c r="A35" s="2"/>
    </row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hidden="1" customHeight="1" x14ac:dyDescent="0.2">
      <c r="J40" s="3" t="str">
        <f t="shared" ref="J40:J76" si="25">A46&amp;"          "&amp;B46</f>
        <v>7H750          Physiology</v>
      </c>
    </row>
    <row r="41" spans="1:10" ht="15.75" hidden="1" customHeight="1" x14ac:dyDescent="0.2">
      <c r="J41" s="3" t="str">
        <f t="shared" si="25"/>
        <v>7H751          Muscle Biology Center</v>
      </c>
    </row>
    <row r="42" spans="1:10" ht="15.75" hidden="1" customHeight="1" x14ac:dyDescent="0.2">
      <c r="J42" s="3" t="str">
        <f t="shared" si="25"/>
        <v xml:space="preserve">          -----------------</v>
      </c>
    </row>
    <row r="43" spans="1:10" ht="15.75" hidden="1" customHeight="1" x14ac:dyDescent="0.2">
      <c r="J43" s="3" t="str">
        <f t="shared" si="25"/>
        <v>7A009          Academic Affairs</v>
      </c>
    </row>
    <row r="44" spans="1:10" ht="15.75" hidden="1" customHeight="1" x14ac:dyDescent="0.2">
      <c r="J44" s="3" t="str">
        <f t="shared" si="25"/>
        <v>7H007          Ambulatory Services/KY Clinic Admin</v>
      </c>
    </row>
    <row r="45" spans="1:10" ht="15.75" hidden="1" customHeight="1" x14ac:dyDescent="0.2">
      <c r="A45" s="44" t="s">
        <v>55</v>
      </c>
      <c r="B45" s="3" t="s">
        <v>56</v>
      </c>
      <c r="J45" s="3" t="str">
        <f t="shared" si="25"/>
        <v>7H081          AMR Anatomy &amp; Neurobiology</v>
      </c>
    </row>
    <row r="46" spans="1:10" ht="15.75" hidden="1" customHeight="1" x14ac:dyDescent="0.2">
      <c r="A46" s="44" t="s">
        <v>57</v>
      </c>
      <c r="B46" s="3" t="s">
        <v>58</v>
      </c>
      <c r="J46" s="3" t="str">
        <f t="shared" si="25"/>
        <v>7H082          AMR Biochemistry</v>
      </c>
    </row>
    <row r="47" spans="1:10" ht="15.75" hidden="1" customHeight="1" x14ac:dyDescent="0.2">
      <c r="A47" s="44" t="s">
        <v>59</v>
      </c>
      <c r="B47" s="3" t="s">
        <v>60</v>
      </c>
      <c r="J47" s="3" t="str">
        <f t="shared" si="25"/>
        <v>7H083          AMR Microbiology &amp; Immunology</v>
      </c>
    </row>
    <row r="48" spans="1:10" ht="15.75" hidden="1" customHeight="1" x14ac:dyDescent="0.2">
      <c r="A48" s="44"/>
      <c r="B48" s="79" t="s">
        <v>61</v>
      </c>
      <c r="J48" s="3" t="str">
        <f t="shared" si="25"/>
        <v>7H084          AMR Physiology</v>
      </c>
    </row>
    <row r="49" spans="1:10" ht="15.75" hidden="1" customHeight="1" x14ac:dyDescent="0.2">
      <c r="A49" s="44" t="s">
        <v>62</v>
      </c>
      <c r="B49" s="3" t="s">
        <v>63</v>
      </c>
      <c r="J49" s="3" t="str">
        <f t="shared" si="25"/>
        <v>7H085          AMR Toxicology</v>
      </c>
    </row>
    <row r="50" spans="1:10" ht="15.75" hidden="1" customHeight="1" x14ac:dyDescent="0.2">
      <c r="A50" s="44" t="s">
        <v>64</v>
      </c>
      <c r="B50" s="3" t="s">
        <v>65</v>
      </c>
      <c r="J50" s="3" t="str">
        <f t="shared" si="25"/>
        <v>7H100          Anatomy &amp; Neurobiology</v>
      </c>
    </row>
    <row r="51" spans="1:10" ht="15.75" hidden="1" customHeight="1" x14ac:dyDescent="0.2">
      <c r="A51" s="44" t="s">
        <v>66</v>
      </c>
      <c r="B51" s="3" t="s">
        <v>67</v>
      </c>
      <c r="J51" s="3" t="str">
        <f t="shared" si="25"/>
        <v xml:space="preserve">7H130          Anesthesiology </v>
      </c>
    </row>
    <row r="52" spans="1:10" ht="15.75" hidden="1" customHeight="1" x14ac:dyDescent="0.2">
      <c r="A52" s="44" t="s">
        <v>68</v>
      </c>
      <c r="B52" s="3" t="s">
        <v>69</v>
      </c>
      <c r="J52" s="3" t="str">
        <f t="shared" si="25"/>
        <v>7H139          Anesthesiology - ACS</v>
      </c>
    </row>
    <row r="53" spans="1:10" ht="15.75" hidden="1" customHeight="1" x14ac:dyDescent="0.2">
      <c r="A53" s="44" t="s">
        <v>70</v>
      </c>
      <c r="B53" s="3" t="s">
        <v>71</v>
      </c>
      <c r="J53" s="3" t="str">
        <f t="shared" si="25"/>
        <v>7H131          Anesthesiology - Acute</v>
      </c>
    </row>
    <row r="54" spans="1:10" ht="15.75" hidden="1" customHeight="1" x14ac:dyDescent="0.2">
      <c r="A54" s="44" t="s">
        <v>72</v>
      </c>
      <c r="B54" s="3" t="s">
        <v>73</v>
      </c>
      <c r="J54" s="3" t="str">
        <f t="shared" si="25"/>
        <v>7H132          Anesthesiology - CAS</v>
      </c>
    </row>
    <row r="55" spans="1:10" ht="15.75" hidden="1" customHeight="1" x14ac:dyDescent="0.2">
      <c r="A55" s="44" t="s">
        <v>74</v>
      </c>
      <c r="B55" s="3" t="s">
        <v>75</v>
      </c>
      <c r="J55" s="3" t="str">
        <f t="shared" si="25"/>
        <v>7H133          Anesthesiology - ICU</v>
      </c>
    </row>
    <row r="56" spans="1:10" ht="15.75" hidden="1" customHeight="1" x14ac:dyDescent="0.2">
      <c r="A56" s="44" t="s">
        <v>76</v>
      </c>
      <c r="B56" s="3" t="s">
        <v>77</v>
      </c>
      <c r="J56" s="3" t="str">
        <f t="shared" si="25"/>
        <v>7H134          Anesthesiology - IPG</v>
      </c>
    </row>
    <row r="57" spans="1:10" ht="15.75" hidden="1" customHeight="1" x14ac:dyDescent="0.2">
      <c r="A57" s="44" t="s">
        <v>78</v>
      </c>
      <c r="B57" s="3" t="s">
        <v>79</v>
      </c>
      <c r="J57" s="3" t="str">
        <f t="shared" si="25"/>
        <v>7H137          Anesthesiology - L&amp;D</v>
      </c>
    </row>
    <row r="58" spans="1:10" ht="15.75" hidden="1" customHeight="1" x14ac:dyDescent="0.2">
      <c r="A58" s="44" t="s">
        <v>80</v>
      </c>
      <c r="B58" s="3" t="s">
        <v>81</v>
      </c>
      <c r="J58" s="3" t="str">
        <f t="shared" si="25"/>
        <v>7H135          Anesthesiology - OR</v>
      </c>
    </row>
    <row r="59" spans="1:10" ht="15.75" hidden="1" customHeight="1" x14ac:dyDescent="0.2">
      <c r="A59" s="44" t="s">
        <v>82</v>
      </c>
      <c r="B59" s="3" t="s">
        <v>83</v>
      </c>
      <c r="J59" s="3" t="str">
        <f t="shared" si="25"/>
        <v>7H138          Anesthesiology - Other</v>
      </c>
    </row>
    <row r="60" spans="1:10" ht="15.75" hidden="1" customHeight="1" x14ac:dyDescent="0.2">
      <c r="A60" s="44" t="s">
        <v>84</v>
      </c>
      <c r="B60" s="3" t="s">
        <v>85</v>
      </c>
      <c r="J60" s="3" t="str">
        <f t="shared" si="25"/>
        <v>7H128          Anesthesiology - Pain</v>
      </c>
    </row>
    <row r="61" spans="1:10" ht="15.75" hidden="1" customHeight="1" x14ac:dyDescent="0.2">
      <c r="A61" s="44" t="s">
        <v>86</v>
      </c>
      <c r="B61" s="3" t="s">
        <v>87</v>
      </c>
      <c r="J61" s="3" t="str">
        <f t="shared" si="25"/>
        <v>7H129          Anesthesiology - Pre OP</v>
      </c>
    </row>
    <row r="62" spans="1:10" ht="15.75" hidden="1" customHeight="1" x14ac:dyDescent="0.2">
      <c r="A62" s="44" t="s">
        <v>88</v>
      </c>
      <c r="B62" s="3" t="s">
        <v>89</v>
      </c>
      <c r="J62" s="3" t="str">
        <f t="shared" si="25"/>
        <v>7H127          Anesthesiology - Shriner</v>
      </c>
    </row>
    <row r="63" spans="1:10" ht="15.75" hidden="1" customHeight="1" x14ac:dyDescent="0.2">
      <c r="A63" s="44" t="s">
        <v>90</v>
      </c>
      <c r="B63" s="3" t="s">
        <v>91</v>
      </c>
      <c r="J63" s="3" t="str">
        <f t="shared" si="25"/>
        <v>7H008          Area Health Education Center</v>
      </c>
    </row>
    <row r="64" spans="1:10" ht="15.75" hidden="1" customHeight="1" x14ac:dyDescent="0.2">
      <c r="A64" s="44" t="s">
        <v>92</v>
      </c>
      <c r="B64" s="3" t="s">
        <v>93</v>
      </c>
      <c r="J64" s="3" t="str">
        <f t="shared" si="25"/>
        <v>7H150          Behavioral Science</v>
      </c>
    </row>
    <row r="65" spans="1:10" ht="15.75" hidden="1" customHeight="1" x14ac:dyDescent="0.2">
      <c r="A65" s="44" t="s">
        <v>94</v>
      </c>
      <c r="B65" s="3" t="s">
        <v>95</v>
      </c>
      <c r="J65" s="3" t="str">
        <f t="shared" si="25"/>
        <v>7H180          Biochemistry</v>
      </c>
    </row>
    <row r="66" spans="1:10" ht="15.75" hidden="1" customHeight="1" x14ac:dyDescent="0.2">
      <c r="A66" s="44" t="s">
        <v>96</v>
      </c>
      <c r="B66" s="3" t="s">
        <v>97</v>
      </c>
      <c r="J66" s="3" t="str">
        <f t="shared" si="25"/>
        <v>7C300          Bioethics &amp; Research Integrity Committee</v>
      </c>
    </row>
    <row r="67" spans="1:10" ht="15.75" hidden="1" customHeight="1" x14ac:dyDescent="0.2">
      <c r="A67" s="44" t="s">
        <v>98</v>
      </c>
      <c r="B67" s="3" t="s">
        <v>99</v>
      </c>
      <c r="J67" s="3" t="str">
        <f t="shared" si="25"/>
        <v>7C400          Biomedical Informatics Core</v>
      </c>
    </row>
    <row r="68" spans="1:10" ht="15.75" hidden="1" customHeight="1" x14ac:dyDescent="0.2">
      <c r="A68" s="44" t="s">
        <v>100</v>
      </c>
      <c r="B68" s="3" t="s">
        <v>101</v>
      </c>
      <c r="J68" s="3" t="str">
        <f t="shared" si="25"/>
        <v>7C200          Biostatistics, Design &amp; Research Ethics</v>
      </c>
    </row>
    <row r="69" spans="1:10" ht="15.75" hidden="1" customHeight="1" x14ac:dyDescent="0.2">
      <c r="A69" s="44" t="s">
        <v>102</v>
      </c>
      <c r="B69" s="3" t="s">
        <v>103</v>
      </c>
      <c r="J69" s="3" t="str">
        <f t="shared" si="25"/>
        <v>7H025          Cancer Center-Core Support</v>
      </c>
    </row>
    <row r="70" spans="1:10" ht="15.75" hidden="1" customHeight="1" x14ac:dyDescent="0.2">
      <c r="A70" s="44" t="s">
        <v>104</v>
      </c>
      <c r="B70" s="3" t="s">
        <v>105</v>
      </c>
      <c r="J70" s="3" t="str">
        <f t="shared" si="25"/>
        <v xml:space="preserve">7H365          Cardiovascular Research </v>
      </c>
    </row>
    <row r="71" spans="1:10" ht="15.75" hidden="1" customHeight="1" x14ac:dyDescent="0.2">
      <c r="A71" s="44" t="s">
        <v>106</v>
      </c>
      <c r="B71" s="3" t="s">
        <v>107</v>
      </c>
      <c r="J71" s="3" t="str">
        <f t="shared" si="25"/>
        <v>7H051          Cardiovascular Research Center</v>
      </c>
    </row>
    <row r="72" spans="1:10" ht="15.75" hidden="1" customHeight="1" x14ac:dyDescent="0.2">
      <c r="A72" s="44" t="s">
        <v>108</v>
      </c>
      <c r="B72" s="3" t="s">
        <v>109</v>
      </c>
      <c r="J72" s="3" t="str">
        <f t="shared" si="25"/>
        <v>7C000          Center for Clinical Translational Sciences</v>
      </c>
    </row>
    <row r="73" spans="1:10" ht="15.75" hidden="1" customHeight="1" x14ac:dyDescent="0.2">
      <c r="A73" s="44" t="s">
        <v>110</v>
      </c>
      <c r="B73" s="3" t="s">
        <v>111</v>
      </c>
      <c r="J73" s="3" t="str">
        <f t="shared" si="25"/>
        <v>7P240          Center for Public Health Systems Research</v>
      </c>
    </row>
    <row r="74" spans="1:10" ht="15.75" hidden="1" customHeight="1" x14ac:dyDescent="0.2">
      <c r="A74" s="44" t="s">
        <v>112</v>
      </c>
      <c r="B74" s="3" t="s">
        <v>113</v>
      </c>
      <c r="J74" s="3" t="str">
        <f t="shared" si="25"/>
        <v>7H090          Center on Drug &amp; Alcohol Research</v>
      </c>
    </row>
    <row r="75" spans="1:10" ht="15.75" hidden="1" customHeight="1" x14ac:dyDescent="0.2">
      <c r="A75" s="44" t="s">
        <v>114</v>
      </c>
      <c r="B75" s="3" t="s">
        <v>115</v>
      </c>
      <c r="J75" s="3" t="str">
        <f t="shared" si="25"/>
        <v>7K900          Center Pharmaceutical Sci &amp; Tech</v>
      </c>
    </row>
    <row r="76" spans="1:10" ht="15.75" hidden="1" customHeight="1" x14ac:dyDescent="0.2">
      <c r="A76" s="44" t="s">
        <v>116</v>
      </c>
      <c r="B76" s="3" t="s">
        <v>117</v>
      </c>
      <c r="J76" s="3" t="str">
        <f t="shared" si="25"/>
        <v>7C700          Clinical &amp; Translational Methodology Dev</v>
      </c>
    </row>
    <row r="77" spans="1:10" ht="15.75" hidden="1" customHeight="1" x14ac:dyDescent="0.2">
      <c r="A77" s="44" t="s">
        <v>118</v>
      </c>
      <c r="B77" s="3" t="s">
        <v>119</v>
      </c>
      <c r="J77" s="3" t="str">
        <f>A83&amp;"              "&amp;B83</f>
        <v>7A5              Clinical Affairs</v>
      </c>
    </row>
    <row r="78" spans="1:10" ht="15.75" hidden="1" customHeight="1" x14ac:dyDescent="0.2">
      <c r="A78" s="44" t="s">
        <v>120</v>
      </c>
      <c r="B78" s="3" t="s">
        <v>121</v>
      </c>
      <c r="J78" s="3" t="str">
        <f t="shared" ref="J78:J98" si="26">A84&amp;"          "&amp;B84</f>
        <v>7K350          Clinical Pharmaceutical Sciences</v>
      </c>
    </row>
    <row r="79" spans="1:10" ht="15.75" hidden="1" customHeight="1" x14ac:dyDescent="0.2">
      <c r="A79" s="44" t="s">
        <v>122</v>
      </c>
      <c r="B79" s="3" t="s">
        <v>123</v>
      </c>
      <c r="J79" s="3" t="str">
        <f t="shared" si="26"/>
        <v>7C100          Clinical Research &amp; Development Operations</v>
      </c>
    </row>
    <row r="80" spans="1:10" ht="15.75" hidden="1" customHeight="1" x14ac:dyDescent="0.2">
      <c r="A80" s="44" t="s">
        <v>124</v>
      </c>
      <c r="B80" s="3" t="s">
        <v>125</v>
      </c>
      <c r="J80" s="3" t="str">
        <f t="shared" si="26"/>
        <v>7A000          College of Dentistry</v>
      </c>
    </row>
    <row r="81" spans="1:10" ht="15.75" hidden="1" customHeight="1" x14ac:dyDescent="0.2">
      <c r="A81" s="44" t="s">
        <v>126</v>
      </c>
      <c r="B81" s="3" t="s">
        <v>127</v>
      </c>
      <c r="J81" s="3" t="str">
        <f t="shared" si="26"/>
        <v>7N800          College of Health Sciences</v>
      </c>
    </row>
    <row r="82" spans="1:10" ht="15.75" hidden="1" customHeight="1" x14ac:dyDescent="0.2">
      <c r="A82" s="44" t="s">
        <v>128</v>
      </c>
      <c r="B82" s="3" t="s">
        <v>129</v>
      </c>
      <c r="J82" s="3" t="str">
        <f t="shared" si="26"/>
        <v>7H000          College of Medicine</v>
      </c>
    </row>
    <row r="83" spans="1:10" ht="15.75" hidden="1" customHeight="1" x14ac:dyDescent="0.2">
      <c r="A83" s="44" t="s">
        <v>130</v>
      </c>
      <c r="B83" s="3" t="s">
        <v>131</v>
      </c>
      <c r="J83" s="3" t="str">
        <f t="shared" si="26"/>
        <v>7E000          College of Nursing</v>
      </c>
    </row>
    <row r="84" spans="1:10" ht="15.75" hidden="1" customHeight="1" x14ac:dyDescent="0.2">
      <c r="A84" s="44" t="s">
        <v>132</v>
      </c>
      <c r="B84" s="3" t="s">
        <v>133</v>
      </c>
      <c r="J84" s="3" t="str">
        <f t="shared" si="26"/>
        <v>7K000          College of Pharmacy</v>
      </c>
    </row>
    <row r="85" spans="1:10" ht="15.75" hidden="1" customHeight="1" x14ac:dyDescent="0.2">
      <c r="A85" s="44" t="s">
        <v>134</v>
      </c>
      <c r="B85" s="3" t="s">
        <v>135</v>
      </c>
      <c r="J85" s="3" t="str">
        <f t="shared" si="26"/>
        <v>7P610          College of Public Health</v>
      </c>
    </row>
    <row r="86" spans="1:10" ht="15.75" hidden="1" customHeight="1" x14ac:dyDescent="0.2">
      <c r="A86" s="44" t="s">
        <v>136</v>
      </c>
      <c r="B86" s="3" t="s">
        <v>137</v>
      </c>
      <c r="J86" s="3" t="str">
        <f t="shared" si="26"/>
        <v>7H202          Community Practice - Family Medicine</v>
      </c>
    </row>
    <row r="87" spans="1:10" ht="15.75" hidden="1" customHeight="1" x14ac:dyDescent="0.2">
      <c r="A87" s="44" t="s">
        <v>138</v>
      </c>
      <c r="B87" s="3" t="s">
        <v>139</v>
      </c>
      <c r="J87" s="3" t="str">
        <f t="shared" si="26"/>
        <v>7H201          Community Practice - OB</v>
      </c>
    </row>
    <row r="88" spans="1:10" ht="15.75" hidden="1" customHeight="1" x14ac:dyDescent="0.2">
      <c r="A88" s="44" t="s">
        <v>140</v>
      </c>
      <c r="B88" s="3" t="s">
        <v>141</v>
      </c>
      <c r="J88" s="3" t="str">
        <f t="shared" si="26"/>
        <v>7P230          Council on Aging</v>
      </c>
    </row>
    <row r="89" spans="1:10" ht="15.75" hidden="1" customHeight="1" x14ac:dyDescent="0.2">
      <c r="A89" s="44" t="s">
        <v>142</v>
      </c>
      <c r="B89" s="3" t="s">
        <v>143</v>
      </c>
      <c r="J89" s="3" t="str">
        <f t="shared" si="26"/>
        <v>7P200          Ctr for Prevention Research</v>
      </c>
    </row>
    <row r="90" spans="1:10" ht="15.75" hidden="1" customHeight="1" x14ac:dyDescent="0.2">
      <c r="A90" s="44" t="s">
        <v>144</v>
      </c>
      <c r="B90" s="3" t="s">
        <v>145</v>
      </c>
      <c r="J90" s="3" t="str">
        <f t="shared" si="26"/>
        <v>7A001          Dental Supply</v>
      </c>
    </row>
    <row r="91" spans="1:10" ht="15.75" hidden="1" customHeight="1" x14ac:dyDescent="0.2">
      <c r="A91" s="44" t="s">
        <v>146</v>
      </c>
      <c r="B91" s="3" t="s">
        <v>147</v>
      </c>
      <c r="J91" s="3" t="str">
        <f t="shared" si="26"/>
        <v>7A200          Dentistry Dental Clinic</v>
      </c>
    </row>
    <row r="92" spans="1:10" ht="15.75" hidden="1" customHeight="1" x14ac:dyDescent="0.2">
      <c r="A92" s="44" t="s">
        <v>148</v>
      </c>
      <c r="B92" s="3" t="s">
        <v>149</v>
      </c>
      <c r="J92" s="3" t="str">
        <f t="shared" si="26"/>
        <v>7A751          Dentistry Occlusion</v>
      </c>
    </row>
    <row r="93" spans="1:10" ht="15.75" hidden="1" customHeight="1" x14ac:dyDescent="0.2">
      <c r="A93" s="44" t="s">
        <v>150</v>
      </c>
      <c r="B93" s="3" t="s">
        <v>151</v>
      </c>
      <c r="J93" s="3" t="str">
        <f t="shared" si="26"/>
        <v>7A450          Dentistry Oral &amp; Maxillofacial</v>
      </c>
    </row>
    <row r="94" spans="1:10" ht="15.75" hidden="1" customHeight="1" x14ac:dyDescent="0.2">
      <c r="A94" s="44" t="s">
        <v>152</v>
      </c>
      <c r="B94" s="3" t="s">
        <v>153</v>
      </c>
      <c r="J94" s="3" t="str">
        <f t="shared" si="26"/>
        <v>7A850          Dentistry Oral Health Practice</v>
      </c>
    </row>
    <row r="95" spans="1:10" ht="15.75" hidden="1" customHeight="1" x14ac:dyDescent="0.2">
      <c r="A95" s="44" t="s">
        <v>154</v>
      </c>
      <c r="B95" s="3" t="s">
        <v>155</v>
      </c>
      <c r="J95" s="3" t="str">
        <f t="shared" si="26"/>
        <v>7A800          Dentistry Oral Health Science</v>
      </c>
    </row>
    <row r="96" spans="1:10" ht="15.75" hidden="1" customHeight="1" x14ac:dyDescent="0.2">
      <c r="A96" s="44" t="s">
        <v>156</v>
      </c>
      <c r="B96" s="3" t="s">
        <v>157</v>
      </c>
      <c r="J96" s="3" t="str">
        <f t="shared" si="26"/>
        <v>7A500          Dentistry Orthodontics</v>
      </c>
    </row>
    <row r="97" spans="1:10" ht="15.75" hidden="1" customHeight="1" x14ac:dyDescent="0.2">
      <c r="A97" s="44" t="s">
        <v>158</v>
      </c>
      <c r="B97" s="3" t="s">
        <v>159</v>
      </c>
      <c r="J97" s="3" t="str">
        <f t="shared" si="26"/>
        <v>7A700          Dentistry Patient Records</v>
      </c>
    </row>
    <row r="98" spans="1:10" ht="15.75" hidden="1" customHeight="1" x14ac:dyDescent="0.2">
      <c r="A98" s="44" t="s">
        <v>160</v>
      </c>
      <c r="B98" s="3" t="s">
        <v>161</v>
      </c>
      <c r="J98" s="3" t="str">
        <f t="shared" si="26"/>
        <v>7A600          Dentistry Periodontics</v>
      </c>
    </row>
    <row r="99" spans="1:10" ht="15.75" hidden="1" customHeight="1" x14ac:dyDescent="0.2">
      <c r="A99" s="44" t="s">
        <v>162</v>
      </c>
      <c r="B99" s="3" t="s">
        <v>163</v>
      </c>
      <c r="J99" s="3" t="str">
        <f>A105&amp;"               "&amp;B105</f>
        <v>7A1               Dentistry - Administration &amp; Finance</v>
      </c>
    </row>
    <row r="100" spans="1:10" ht="15.75" hidden="1" customHeight="1" x14ac:dyDescent="0.2">
      <c r="A100" s="44" t="s">
        <v>164</v>
      </c>
      <c r="B100" s="3" t="s">
        <v>165</v>
      </c>
      <c r="J100" s="3" t="str">
        <f t="shared" ref="J100:J253" si="27">A106&amp;"          "&amp;B106</f>
        <v>7A110          Dentistry Kentucky Clinic</v>
      </c>
    </row>
    <row r="101" spans="1:10" ht="15.75" hidden="1" customHeight="1" x14ac:dyDescent="0.2">
      <c r="A101" s="44" t="s">
        <v>166</v>
      </c>
      <c r="B101" s="3" t="s">
        <v>167</v>
      </c>
      <c r="J101" s="3" t="str">
        <f t="shared" si="27"/>
        <v>7P150          Department of Health Behaviors</v>
      </c>
    </row>
    <row r="102" spans="1:10" ht="15.75" hidden="1" customHeight="1" x14ac:dyDescent="0.2">
      <c r="A102" s="44" t="s">
        <v>168</v>
      </c>
      <c r="B102" s="3" t="s">
        <v>169</v>
      </c>
      <c r="J102" s="3" t="str">
        <f t="shared" si="27"/>
        <v>7P180          Dept of Biostatistics</v>
      </c>
    </row>
    <row r="103" spans="1:10" ht="15.75" hidden="1" customHeight="1" x14ac:dyDescent="0.2">
      <c r="A103" s="44" t="s">
        <v>170</v>
      </c>
      <c r="B103" s="3" t="s">
        <v>171</v>
      </c>
      <c r="J103" s="3" t="str">
        <f t="shared" si="27"/>
        <v>7P170          Dept of Epidemiology</v>
      </c>
    </row>
    <row r="104" spans="1:10" ht="15.75" hidden="1" customHeight="1" x14ac:dyDescent="0.2">
      <c r="A104" s="44" t="s">
        <v>172</v>
      </c>
      <c r="B104" s="3" t="s">
        <v>173</v>
      </c>
      <c r="J104" s="3" t="str">
        <f t="shared" si="27"/>
        <v>7P190          Dept of Gerontology</v>
      </c>
    </row>
    <row r="105" spans="1:10" ht="15.75" hidden="1" customHeight="1" x14ac:dyDescent="0.2">
      <c r="A105" s="44" t="s">
        <v>174</v>
      </c>
      <c r="B105" s="3" t="s">
        <v>175</v>
      </c>
      <c r="J105" s="3" t="str">
        <f t="shared" si="27"/>
        <v>7P160          Dept of Health Services Manage</v>
      </c>
    </row>
    <row r="106" spans="1:10" ht="15.75" hidden="1" customHeight="1" x14ac:dyDescent="0.2">
      <c r="A106" s="44" t="s">
        <v>176</v>
      </c>
      <c r="B106" s="3" t="s">
        <v>177</v>
      </c>
      <c r="J106" s="3" t="str">
        <f t="shared" si="27"/>
        <v>7P140          Dept of Preventive Med &amp; Envir</v>
      </c>
    </row>
    <row r="107" spans="1:10" ht="15.75" hidden="1" customHeight="1" x14ac:dyDescent="0.2">
      <c r="A107" s="44" t="s">
        <v>178</v>
      </c>
      <c r="B107" s="3" t="s">
        <v>179</v>
      </c>
      <c r="J107" s="3" t="str">
        <f t="shared" si="27"/>
        <v>7H300          Diagnostic Radiology/Radiology</v>
      </c>
    </row>
    <row r="108" spans="1:10" ht="15.75" hidden="1" customHeight="1" x14ac:dyDescent="0.2">
      <c r="A108" s="44" t="s">
        <v>180</v>
      </c>
      <c r="B108" s="3" t="s">
        <v>181</v>
      </c>
      <c r="J108" s="3" t="str">
        <f t="shared" si="27"/>
        <v>7A004          Education</v>
      </c>
    </row>
    <row r="109" spans="1:10" ht="15.75" hidden="1" customHeight="1" x14ac:dyDescent="0.2">
      <c r="A109" s="44" t="s">
        <v>182</v>
      </c>
      <c r="B109" s="3" t="s">
        <v>183</v>
      </c>
      <c r="J109" s="3" t="str">
        <f t="shared" si="27"/>
        <v>7H140          Emergency Medicine</v>
      </c>
    </row>
    <row r="110" spans="1:10" ht="15.75" hidden="1" customHeight="1" x14ac:dyDescent="0.2">
      <c r="A110" s="44" t="s">
        <v>184</v>
      </c>
      <c r="B110" s="3" t="s">
        <v>185</v>
      </c>
      <c r="J110" s="3" t="str">
        <f t="shared" si="27"/>
        <v>7H141          Emergency Medicine - Pediatrics</v>
      </c>
    </row>
    <row r="111" spans="1:10" ht="15.75" hidden="1" customHeight="1" x14ac:dyDescent="0.2">
      <c r="A111" s="44" t="s">
        <v>186</v>
      </c>
      <c r="B111" s="3" t="s">
        <v>187</v>
      </c>
      <c r="J111" s="3" t="str">
        <f t="shared" si="27"/>
        <v>7A008          Facility Maintenance</v>
      </c>
    </row>
    <row r="112" spans="1:10" ht="15.75" hidden="1" customHeight="1" x14ac:dyDescent="0.2">
      <c r="A112" s="44" t="s">
        <v>188</v>
      </c>
      <c r="B112" s="3" t="s">
        <v>189</v>
      </c>
      <c r="J112" s="3" t="str">
        <f t="shared" si="27"/>
        <v>7H461          Family Medicine - Hazard</v>
      </c>
    </row>
    <row r="113" spans="1:10" ht="15.75" hidden="1" customHeight="1" x14ac:dyDescent="0.2">
      <c r="A113" s="44" t="s">
        <v>190</v>
      </c>
      <c r="B113" s="3" t="s">
        <v>191</v>
      </c>
      <c r="J113" s="3" t="str">
        <f t="shared" si="27"/>
        <v>7H460          Family Practice/Family and Community Medicine</v>
      </c>
    </row>
    <row r="114" spans="1:10" ht="15.75" hidden="1" customHeight="1" x14ac:dyDescent="0.2">
      <c r="A114" s="44" t="s">
        <v>192</v>
      </c>
      <c r="B114" s="3" t="s">
        <v>193</v>
      </c>
      <c r="J114" s="3" t="str">
        <f t="shared" si="27"/>
        <v>7H005          Gen Clinical Research Center</v>
      </c>
    </row>
    <row r="115" spans="1:10" ht="15.75" hidden="1" customHeight="1" x14ac:dyDescent="0.2">
      <c r="A115" s="44" t="s">
        <v>194</v>
      </c>
      <c r="B115" s="3" t="s">
        <v>195</v>
      </c>
      <c r="J115" s="3" t="str">
        <f t="shared" si="27"/>
        <v>7H018          Graduate Center for Toxicology</v>
      </c>
    </row>
    <row r="116" spans="1:10" ht="15.75" hidden="1" customHeight="1" x14ac:dyDescent="0.2">
      <c r="A116" s="44" t="s">
        <v>196</v>
      </c>
      <c r="B116" s="3" t="s">
        <v>197</v>
      </c>
      <c r="J116" s="3" t="str">
        <f t="shared" si="27"/>
        <v>7H001          Graduate Medical Education</v>
      </c>
    </row>
    <row r="117" spans="1:10" ht="15.75" hidden="1" customHeight="1" x14ac:dyDescent="0.2">
      <c r="A117" s="44" t="s">
        <v>198</v>
      </c>
      <c r="B117" s="3" t="s">
        <v>199</v>
      </c>
      <c r="J117" s="3" t="str">
        <f t="shared" si="27"/>
        <v>7N900          Health Sciences - Clinical Science</v>
      </c>
    </row>
    <row r="118" spans="1:10" ht="15.75" hidden="1" customHeight="1" x14ac:dyDescent="0.2">
      <c r="A118" s="44" t="s">
        <v>200</v>
      </c>
      <c r="B118" s="3" t="s">
        <v>201</v>
      </c>
      <c r="J118" s="3" t="str">
        <f t="shared" si="27"/>
        <v>7N600          Health Sciences - Rehabilitation Science</v>
      </c>
    </row>
    <row r="119" spans="1:10" ht="15.75" hidden="1" customHeight="1" x14ac:dyDescent="0.2">
      <c r="A119" s="44" t="s">
        <v>202</v>
      </c>
      <c r="B119" s="3" t="s">
        <v>203</v>
      </c>
      <c r="J119" s="3" t="str">
        <f t="shared" si="27"/>
        <v>7N650          Health Sciences - Student Services</v>
      </c>
    </row>
    <row r="120" spans="1:10" ht="15.75" hidden="1" customHeight="1" x14ac:dyDescent="0.2">
      <c r="A120" s="44" t="s">
        <v>204</v>
      </c>
      <c r="B120" s="3" t="s">
        <v>205</v>
      </c>
      <c r="J120" s="3" t="str">
        <f t="shared" si="27"/>
        <v>7H465          Homeplace Clinic</v>
      </c>
    </row>
    <row r="121" spans="1:10" ht="15.75" hidden="1" customHeight="1" x14ac:dyDescent="0.2">
      <c r="A121" s="44" t="s">
        <v>206</v>
      </c>
      <c r="B121" s="3" t="s">
        <v>207</v>
      </c>
      <c r="J121" s="3" t="str">
        <f t="shared" si="27"/>
        <v>7H366          Institute for Molecular Medicine</v>
      </c>
    </row>
    <row r="122" spans="1:10" ht="15.75" hidden="1" customHeight="1" x14ac:dyDescent="0.2">
      <c r="A122" s="44" t="s">
        <v>208</v>
      </c>
      <c r="B122" s="3" t="s">
        <v>209</v>
      </c>
      <c r="J122" s="3" t="str">
        <f t="shared" si="27"/>
        <v>7H350          Internal Medicine</v>
      </c>
    </row>
    <row r="123" spans="1:10" ht="15.75" hidden="1" customHeight="1" x14ac:dyDescent="0.2">
      <c r="A123" s="44" t="s">
        <v>210</v>
      </c>
      <c r="B123" s="3" t="s">
        <v>211</v>
      </c>
      <c r="J123" s="3" t="str">
        <f t="shared" si="27"/>
        <v>7H351          Internal Medicine &amp; Divisions - Allergy</v>
      </c>
    </row>
    <row r="124" spans="1:10" ht="15.75" hidden="1" customHeight="1" x14ac:dyDescent="0.2">
      <c r="A124" s="44" t="s">
        <v>212</v>
      </c>
      <c r="B124" s="3" t="s">
        <v>213</v>
      </c>
      <c r="J124" s="3" t="str">
        <f t="shared" si="27"/>
        <v>7H352          Internal Medicine &amp; Divisions - AMS</v>
      </c>
    </row>
    <row r="125" spans="1:10" ht="15.75" hidden="1" customHeight="1" x14ac:dyDescent="0.2">
      <c r="A125" s="44" t="s">
        <v>214</v>
      </c>
      <c r="B125" s="3" t="s">
        <v>215</v>
      </c>
      <c r="J125" s="3" t="str">
        <f t="shared" si="27"/>
        <v>7H354          Internal Medicine &amp; Divisions - Cardiology</v>
      </c>
    </row>
    <row r="126" spans="1:10" ht="15.75" hidden="1" customHeight="1" x14ac:dyDescent="0.2">
      <c r="A126" s="44" t="s">
        <v>216</v>
      </c>
      <c r="B126" s="3" t="s">
        <v>217</v>
      </c>
      <c r="J126" s="3" t="str">
        <f t="shared" si="27"/>
        <v>7H356          Internal Medicine &amp; Divisions - Education</v>
      </c>
    </row>
    <row r="127" spans="1:10" ht="15.75" hidden="1" customHeight="1" x14ac:dyDescent="0.2">
      <c r="A127" s="44" t="s">
        <v>218</v>
      </c>
      <c r="B127" s="3" t="s">
        <v>219</v>
      </c>
      <c r="J127" s="3" t="str">
        <f t="shared" si="27"/>
        <v>7H357          Internal Medicine &amp; Divisions - Endocrinology</v>
      </c>
    </row>
    <row r="128" spans="1:10" ht="15.75" hidden="1" customHeight="1" x14ac:dyDescent="0.2">
      <c r="A128" s="44" t="s">
        <v>220</v>
      </c>
      <c r="B128" s="3" t="s">
        <v>221</v>
      </c>
      <c r="J128" s="3" t="str">
        <f t="shared" si="27"/>
        <v>7H358          Internal Medicine &amp; Divisions - Gastroenterology</v>
      </c>
    </row>
    <row r="129" spans="1:10" ht="15.75" hidden="1" customHeight="1" x14ac:dyDescent="0.2">
      <c r="A129" s="44" t="s">
        <v>222</v>
      </c>
      <c r="B129" s="3" t="s">
        <v>223</v>
      </c>
      <c r="J129" s="3" t="str">
        <f t="shared" si="27"/>
        <v>7H359          Internal Medicine &amp; Divisions - General</v>
      </c>
    </row>
    <row r="130" spans="1:10" ht="15.75" hidden="1" customHeight="1" x14ac:dyDescent="0.2">
      <c r="A130" s="44" t="s">
        <v>224</v>
      </c>
      <c r="B130" s="3" t="s">
        <v>225</v>
      </c>
      <c r="J130" s="3" t="str">
        <f t="shared" si="27"/>
        <v>7H368          Internal Medicine &amp; Divisions - HEM/BMT</v>
      </c>
    </row>
    <row r="131" spans="1:10" ht="15.75" hidden="1" customHeight="1" x14ac:dyDescent="0.2">
      <c r="A131" s="44" t="s">
        <v>226</v>
      </c>
      <c r="B131" s="3" t="s">
        <v>227</v>
      </c>
      <c r="J131" s="3" t="str">
        <f t="shared" si="27"/>
        <v>7H360          Internal Medicine &amp; Divisions - Hematology</v>
      </c>
    </row>
    <row r="132" spans="1:10" ht="15.75" hidden="1" customHeight="1" x14ac:dyDescent="0.2">
      <c r="A132" s="44" t="s">
        <v>228</v>
      </c>
      <c r="B132" s="3" t="s">
        <v>229</v>
      </c>
      <c r="J132" s="3" t="str">
        <f t="shared" si="27"/>
        <v>7H361          Internal Medicine &amp; Divisions - Infectious Diseases</v>
      </c>
    </row>
    <row r="133" spans="1:10" ht="15.75" hidden="1" customHeight="1" x14ac:dyDescent="0.2">
      <c r="A133" s="44" t="s">
        <v>230</v>
      </c>
      <c r="B133" s="3" t="s">
        <v>231</v>
      </c>
      <c r="J133" s="3" t="str">
        <f t="shared" si="27"/>
        <v>7H367          Internal Medicine &amp; Divisions - Med Onc</v>
      </c>
    </row>
    <row r="134" spans="1:10" ht="15.75" hidden="1" customHeight="1" x14ac:dyDescent="0.2">
      <c r="A134" s="44" t="s">
        <v>232</v>
      </c>
      <c r="B134" s="3" t="s">
        <v>233</v>
      </c>
      <c r="J134" s="3" t="str">
        <f t="shared" si="27"/>
        <v>7H362          Internal Medicine &amp; Divisions - Nephrology</v>
      </c>
    </row>
    <row r="135" spans="1:10" ht="15.75" hidden="1" customHeight="1" x14ac:dyDescent="0.2">
      <c r="A135" s="44" t="s">
        <v>234</v>
      </c>
      <c r="B135" s="3" t="s">
        <v>235</v>
      </c>
      <c r="J135" s="3" t="str">
        <f t="shared" si="27"/>
        <v>7H363          Internal Medicine &amp; Divisions - Pulmonary</v>
      </c>
    </row>
    <row r="136" spans="1:10" ht="15.75" hidden="1" customHeight="1" x14ac:dyDescent="0.2">
      <c r="A136" s="44" t="s">
        <v>236</v>
      </c>
      <c r="B136" s="3" t="s">
        <v>237</v>
      </c>
      <c r="J136" s="3" t="str">
        <f t="shared" si="27"/>
        <v>7H364          Internal Medicine &amp; Divisions - Rheumatology</v>
      </c>
    </row>
    <row r="137" spans="1:10" ht="15.75" hidden="1" customHeight="1" x14ac:dyDescent="0.2">
      <c r="A137" s="44" t="s">
        <v>238</v>
      </c>
      <c r="B137" s="3" t="s">
        <v>239</v>
      </c>
      <c r="J137" s="3" t="str">
        <f t="shared" si="27"/>
        <v>7H466          June Buchanan</v>
      </c>
    </row>
    <row r="138" spans="1:10" ht="15.75" hidden="1" customHeight="1" x14ac:dyDescent="0.2">
      <c r="A138" s="44" t="s">
        <v>240</v>
      </c>
      <c r="B138" s="3" t="s">
        <v>241</v>
      </c>
      <c r="J138" s="3" t="str">
        <f t="shared" si="27"/>
        <v>7H070          Kentucky Clinic South</v>
      </c>
    </row>
    <row r="139" spans="1:10" ht="15.75" hidden="1" customHeight="1" x14ac:dyDescent="0.2">
      <c r="A139" s="44" t="s">
        <v>242</v>
      </c>
      <c r="B139" s="3" t="s">
        <v>243</v>
      </c>
      <c r="J139" s="3" t="str">
        <f t="shared" si="27"/>
        <v>7H023          Kentucky Community Cancer Prog</v>
      </c>
    </row>
    <row r="140" spans="1:10" ht="15.75" hidden="1" customHeight="1" x14ac:dyDescent="0.2">
      <c r="A140" s="44" t="s">
        <v>244</v>
      </c>
      <c r="B140" s="3" t="s">
        <v>245</v>
      </c>
      <c r="J140" s="3" t="str">
        <f t="shared" si="27"/>
        <v>7H011          Kentucky Telecare</v>
      </c>
    </row>
    <row r="141" spans="1:10" ht="15.75" hidden="1" customHeight="1" x14ac:dyDescent="0.2">
      <c r="A141" s="44" t="s">
        <v>246</v>
      </c>
      <c r="B141" s="3" t="s">
        <v>247</v>
      </c>
      <c r="J141" s="3" t="str">
        <f t="shared" si="27"/>
        <v>7P210          KY Injury Prev &amp; Research Center</v>
      </c>
    </row>
    <row r="142" spans="1:10" ht="15.75" hidden="1" customHeight="1" x14ac:dyDescent="0.2">
      <c r="A142" s="44" t="s">
        <v>248</v>
      </c>
      <c r="B142" s="3" t="s">
        <v>249</v>
      </c>
      <c r="J142" s="3" t="str">
        <f t="shared" si="27"/>
        <v>7A007          Lab Services</v>
      </c>
    </row>
    <row r="143" spans="1:10" ht="15.75" hidden="1" customHeight="1" x14ac:dyDescent="0.2">
      <c r="A143" s="44" t="s">
        <v>250</v>
      </c>
      <c r="B143" s="3" t="s">
        <v>251</v>
      </c>
      <c r="J143" s="3" t="str">
        <f t="shared" si="27"/>
        <v>7K301          Littleton's Research Program</v>
      </c>
    </row>
    <row r="144" spans="1:10" ht="15.75" hidden="1" customHeight="1" x14ac:dyDescent="0.2">
      <c r="A144" s="44" t="s">
        <v>252</v>
      </c>
      <c r="B144" s="3" t="s">
        <v>253</v>
      </c>
      <c r="J144" s="3" t="str">
        <f t="shared" si="27"/>
        <v>7H040          Mag Resonance Imag Sys Ctr</v>
      </c>
    </row>
    <row r="145" spans="1:10" ht="15.75" hidden="1" customHeight="1" x14ac:dyDescent="0.2">
      <c r="A145" s="44" t="s">
        <v>254</v>
      </c>
      <c r="B145" s="3" t="s">
        <v>255</v>
      </c>
      <c r="J145" s="3" t="str">
        <f t="shared" si="27"/>
        <v>7P130          Master Health Administration</v>
      </c>
    </row>
    <row r="146" spans="1:10" ht="15.75" hidden="1" customHeight="1" x14ac:dyDescent="0.2">
      <c r="A146" s="44" t="s">
        <v>256</v>
      </c>
      <c r="B146" s="3" t="s">
        <v>257</v>
      </c>
      <c r="J146" s="3" t="str">
        <f t="shared" si="27"/>
        <v>7H024          MCC - Clinical Research Org</v>
      </c>
    </row>
    <row r="147" spans="1:10" ht="15.75" hidden="1" customHeight="1" x14ac:dyDescent="0.2">
      <c r="A147" s="44" t="s">
        <v>258</v>
      </c>
      <c r="B147" s="3" t="s">
        <v>259</v>
      </c>
      <c r="J147" s="3" t="str">
        <f t="shared" si="27"/>
        <v>7H020          McDowell Cancer Network</v>
      </c>
    </row>
    <row r="148" spans="1:10" ht="15.75" hidden="1" customHeight="1" x14ac:dyDescent="0.2">
      <c r="A148" s="44" t="s">
        <v>260</v>
      </c>
      <c r="B148" s="3" t="s">
        <v>261</v>
      </c>
      <c r="J148" s="3" t="str">
        <f t="shared" si="27"/>
        <v>7H400          Microbiology &amp; Immunology</v>
      </c>
    </row>
    <row r="149" spans="1:10" ht="15.75" hidden="1" customHeight="1" x14ac:dyDescent="0.2">
      <c r="A149" s="44" t="s">
        <v>262</v>
      </c>
      <c r="B149" s="3" t="s">
        <v>263</v>
      </c>
      <c r="J149" s="3" t="str">
        <f t="shared" si="27"/>
        <v>7H852          Neurology</v>
      </c>
    </row>
    <row r="150" spans="1:10" ht="15.75" hidden="1" customHeight="1" x14ac:dyDescent="0.2">
      <c r="A150" s="44" t="s">
        <v>264</v>
      </c>
      <c r="B150" s="3" t="s">
        <v>265</v>
      </c>
      <c r="J150" s="3" t="str">
        <f t="shared" si="27"/>
        <v>7H830          Neurology - Epilepsy</v>
      </c>
    </row>
    <row r="151" spans="1:10" ht="15.75" hidden="1" customHeight="1" x14ac:dyDescent="0.2">
      <c r="A151" s="44" t="s">
        <v>266</v>
      </c>
      <c r="B151" s="3" t="s">
        <v>267</v>
      </c>
      <c r="J151" s="3" t="str">
        <f t="shared" si="27"/>
        <v>7H831          Neurology - Headache and Pain</v>
      </c>
    </row>
    <row r="152" spans="1:10" ht="15.75" hidden="1" customHeight="1" x14ac:dyDescent="0.2">
      <c r="A152" s="44" t="s">
        <v>268</v>
      </c>
      <c r="B152" s="3" t="s">
        <v>269</v>
      </c>
      <c r="J152" s="3" t="str">
        <f t="shared" si="27"/>
        <v>7H832          Neurology - Neuromuscular</v>
      </c>
    </row>
    <row r="153" spans="1:10" ht="15.75" hidden="1" customHeight="1" x14ac:dyDescent="0.2">
      <c r="A153" s="44" t="s">
        <v>270</v>
      </c>
      <c r="B153" s="3" t="s">
        <v>271</v>
      </c>
      <c r="J153" s="3" t="str">
        <f t="shared" si="27"/>
        <v>7H833          Neurology - Pediatric</v>
      </c>
    </row>
    <row r="154" spans="1:10" ht="15.75" hidden="1" customHeight="1" x14ac:dyDescent="0.2">
      <c r="A154" s="44" t="s">
        <v>272</v>
      </c>
      <c r="B154" s="3" t="s">
        <v>273</v>
      </c>
      <c r="J154" s="3" t="str">
        <f t="shared" si="27"/>
        <v>7H834          Neurology - Stroke</v>
      </c>
    </row>
    <row r="155" spans="1:10" ht="15.75" hidden="1" customHeight="1" x14ac:dyDescent="0.2">
      <c r="A155" s="44" t="s">
        <v>274</v>
      </c>
      <c r="B155" s="3" t="s">
        <v>275</v>
      </c>
      <c r="J155" s="3" t="str">
        <f t="shared" si="27"/>
        <v>7H835          Neuroscience - Shared</v>
      </c>
    </row>
    <row r="156" spans="1:10" ht="15.75" hidden="1" customHeight="1" x14ac:dyDescent="0.2">
      <c r="A156" s="44" t="s">
        <v>276</v>
      </c>
      <c r="B156" s="3" t="s">
        <v>277</v>
      </c>
      <c r="J156" s="3" t="str">
        <f t="shared" si="27"/>
        <v>7H464          Northfork Valley</v>
      </c>
    </row>
    <row r="157" spans="1:10" ht="15.75" hidden="1" customHeight="1" x14ac:dyDescent="0.2">
      <c r="A157" s="44" t="s">
        <v>278</v>
      </c>
      <c r="B157" s="3" t="s">
        <v>279</v>
      </c>
      <c r="J157" s="3" t="str">
        <f t="shared" si="27"/>
        <v>7E300          Nursing Continuing Education</v>
      </c>
    </row>
    <row r="158" spans="1:10" ht="15.75" hidden="1" customHeight="1" x14ac:dyDescent="0.2">
      <c r="A158" s="44" t="s">
        <v>280</v>
      </c>
      <c r="B158" s="3" t="s">
        <v>281</v>
      </c>
      <c r="J158" s="3" t="str">
        <f t="shared" si="27"/>
        <v>7E100          Nursing Instruction</v>
      </c>
    </row>
    <row r="159" spans="1:10" ht="15.75" hidden="1" customHeight="1" x14ac:dyDescent="0.2">
      <c r="A159" s="44" t="s">
        <v>282</v>
      </c>
      <c r="B159" s="3" t="s">
        <v>283</v>
      </c>
      <c r="J159" s="3" t="str">
        <f t="shared" si="27"/>
        <v>7H160          Nutritional Sciences</v>
      </c>
    </row>
    <row r="160" spans="1:10" ht="15.75" hidden="1" customHeight="1" x14ac:dyDescent="0.2">
      <c r="A160" s="44" t="s">
        <v>284</v>
      </c>
      <c r="B160" s="3" t="s">
        <v>285</v>
      </c>
      <c r="J160" s="3" t="str">
        <f t="shared" si="27"/>
        <v>7H506          OB/GYN - Morehead</v>
      </c>
    </row>
    <row r="161" spans="1:10" ht="15.75" hidden="1" customHeight="1" x14ac:dyDescent="0.2">
      <c r="A161" s="44" t="s">
        <v>286</v>
      </c>
      <c r="B161" s="3" t="s">
        <v>287</v>
      </c>
      <c r="J161" s="3" t="str">
        <f t="shared" si="27"/>
        <v>7H500          Obstetrics &amp; Gynecology</v>
      </c>
    </row>
    <row r="162" spans="1:10" ht="15.75" hidden="1" customHeight="1" x14ac:dyDescent="0.2">
      <c r="A162" s="44" t="s">
        <v>288</v>
      </c>
      <c r="B162" s="3" t="s">
        <v>289</v>
      </c>
      <c r="J162" s="3" t="str">
        <f t="shared" si="27"/>
        <v>7H502          Obstetrics &amp; Gynecology - Endocrinology</v>
      </c>
    </row>
    <row r="163" spans="1:10" ht="15.75" hidden="1" customHeight="1" x14ac:dyDescent="0.2">
      <c r="A163" s="44" t="s">
        <v>290</v>
      </c>
      <c r="B163" s="3" t="s">
        <v>291</v>
      </c>
      <c r="J163" s="3" t="str">
        <f t="shared" si="27"/>
        <v>7H501          Obstetrics &amp; Gynecology - Generalist</v>
      </c>
    </row>
    <row r="164" spans="1:10" ht="15.75" hidden="1" customHeight="1" x14ac:dyDescent="0.2">
      <c r="A164" s="44" t="s">
        <v>292</v>
      </c>
      <c r="B164" s="3" t="s">
        <v>293</v>
      </c>
      <c r="J164" s="3" t="str">
        <f t="shared" si="27"/>
        <v>7H504          Obstetrics &amp; Gynecology - KY Womens Heal</v>
      </c>
    </row>
    <row r="165" spans="1:10" ht="15.75" hidden="1" customHeight="1" x14ac:dyDescent="0.2">
      <c r="A165" s="44" t="s">
        <v>294</v>
      </c>
      <c r="B165" s="3" t="s">
        <v>295</v>
      </c>
      <c r="J165" s="3" t="str">
        <f t="shared" si="27"/>
        <v>7H503          Obstetrics &amp; Gynecology - Maternal Fetal</v>
      </c>
    </row>
    <row r="166" spans="1:10" ht="15.75" hidden="1" customHeight="1" x14ac:dyDescent="0.2">
      <c r="A166" s="44" t="s">
        <v>296</v>
      </c>
      <c r="B166" s="3" t="s">
        <v>297</v>
      </c>
      <c r="J166" s="3" t="str">
        <f t="shared" si="27"/>
        <v>7H505          Obstetrics &amp; Gynecology - Oncology</v>
      </c>
    </row>
    <row r="167" spans="1:10" ht="15.75" hidden="1" customHeight="1" x14ac:dyDescent="0.2">
      <c r="A167" s="44" t="s">
        <v>298</v>
      </c>
      <c r="B167" s="3" t="s">
        <v>299</v>
      </c>
      <c r="J167" s="3" t="str">
        <f t="shared" si="27"/>
        <v>7H009          Office of Health Research &amp; Development</v>
      </c>
    </row>
    <row r="168" spans="1:10" ht="15.75" hidden="1" customHeight="1" x14ac:dyDescent="0.2">
      <c r="A168" s="44" t="s">
        <v>300</v>
      </c>
      <c r="B168" s="3" t="s">
        <v>301</v>
      </c>
      <c r="J168" s="3" t="str">
        <f t="shared" si="27"/>
        <v>7H002          Office of Medical Education</v>
      </c>
    </row>
    <row r="169" spans="1:10" ht="15.75" hidden="1" customHeight="1" x14ac:dyDescent="0.2">
      <c r="A169" s="44" t="s">
        <v>302</v>
      </c>
      <c r="B169" s="3" t="s">
        <v>303</v>
      </c>
      <c r="J169" s="3" t="str">
        <f t="shared" si="27"/>
        <v>7H840          Ophthalmology - Eye Bank</v>
      </c>
    </row>
    <row r="170" spans="1:10" ht="15.75" hidden="1" customHeight="1" x14ac:dyDescent="0.2">
      <c r="A170" s="44" t="s">
        <v>304</v>
      </c>
      <c r="B170" s="3" t="s">
        <v>305</v>
      </c>
      <c r="J170" s="3" t="str">
        <f t="shared" si="27"/>
        <v>7H841          Ophthalmology - Optical Shop</v>
      </c>
    </row>
    <row r="171" spans="1:10" ht="15.75" hidden="1" customHeight="1" x14ac:dyDescent="0.2">
      <c r="A171" s="44" t="s">
        <v>306</v>
      </c>
      <c r="B171" s="3" t="s">
        <v>307</v>
      </c>
      <c r="J171" s="3" t="str">
        <f t="shared" si="27"/>
        <v>7H854          Ophthalmology &amp; Visual Science</v>
      </c>
    </row>
    <row r="172" spans="1:10" ht="15.75" hidden="1" customHeight="1" x14ac:dyDescent="0.2">
      <c r="A172" s="44" t="s">
        <v>308</v>
      </c>
      <c r="B172" s="3" t="s">
        <v>309</v>
      </c>
      <c r="J172" s="3" t="str">
        <f t="shared" si="27"/>
        <v>7H842          Ophthalmology Community Clinics</v>
      </c>
    </row>
    <row r="173" spans="1:10" ht="15.75" hidden="1" customHeight="1" x14ac:dyDescent="0.2">
      <c r="A173" s="44" t="s">
        <v>310</v>
      </c>
      <c r="B173" s="3" t="s">
        <v>311</v>
      </c>
      <c r="J173" s="3" t="str">
        <f t="shared" si="27"/>
        <v>7H873          Ortho Shriner</v>
      </c>
    </row>
    <row r="174" spans="1:10" ht="15.75" hidden="1" customHeight="1" x14ac:dyDescent="0.2">
      <c r="A174" s="44" t="s">
        <v>312</v>
      </c>
      <c r="B174" s="3" t="s">
        <v>313</v>
      </c>
      <c r="J174" s="3" t="str">
        <f t="shared" si="27"/>
        <v>7H859          Orthopaedic Surgery</v>
      </c>
    </row>
    <row r="175" spans="1:10" ht="15.75" hidden="1" customHeight="1" x14ac:dyDescent="0.2">
      <c r="A175" s="44" t="s">
        <v>314</v>
      </c>
      <c r="B175" s="3" t="s">
        <v>315</v>
      </c>
      <c r="J175" s="3" t="str">
        <f t="shared" si="27"/>
        <v>7H870          Orthopaedic Surgery - General</v>
      </c>
    </row>
    <row r="176" spans="1:10" ht="15.75" hidden="1" customHeight="1" x14ac:dyDescent="0.2">
      <c r="A176" s="44" t="s">
        <v>316</v>
      </c>
      <c r="B176" s="3" t="s">
        <v>317</v>
      </c>
      <c r="J176" s="3" t="str">
        <f t="shared" si="27"/>
        <v>7H871          Orthopaedic Surgery - Joint and Spine</v>
      </c>
    </row>
    <row r="177" spans="1:10" ht="15.75" hidden="1" customHeight="1" x14ac:dyDescent="0.2">
      <c r="A177" s="44" t="s">
        <v>318</v>
      </c>
      <c r="B177" s="3" t="s">
        <v>319</v>
      </c>
      <c r="J177" s="3" t="str">
        <f t="shared" si="27"/>
        <v>7H872          Orthopaedic Surgery - Sports Medicine</v>
      </c>
    </row>
    <row r="178" spans="1:10" ht="15.75" hidden="1" customHeight="1" x14ac:dyDescent="0.2">
      <c r="A178" s="44" t="s">
        <v>320</v>
      </c>
      <c r="B178" s="3" t="s">
        <v>321</v>
      </c>
      <c r="J178" s="3" t="str">
        <f t="shared" si="27"/>
        <v>7H600          Pathology</v>
      </c>
    </row>
    <row r="179" spans="1:10" ht="15.75" hidden="1" customHeight="1" x14ac:dyDescent="0.2">
      <c r="A179" s="44" t="s">
        <v>322</v>
      </c>
      <c r="B179" s="3" t="s">
        <v>323</v>
      </c>
      <c r="J179" s="3" t="str">
        <f t="shared" si="27"/>
        <v>7H650          Pediatrics</v>
      </c>
    </row>
    <row r="180" spans="1:10" ht="15.75" hidden="1" customHeight="1" x14ac:dyDescent="0.2">
      <c r="A180" s="44" t="s">
        <v>324</v>
      </c>
      <c r="B180" s="3" t="s">
        <v>325</v>
      </c>
      <c r="J180" s="3" t="str">
        <f t="shared" si="27"/>
        <v>7H668          Pediatrics - Adolescent Medicine</v>
      </c>
    </row>
    <row r="181" spans="1:10" ht="15.75" hidden="1" customHeight="1" x14ac:dyDescent="0.2">
      <c r="A181" s="44" t="s">
        <v>326</v>
      </c>
      <c r="B181" s="3" t="s">
        <v>327</v>
      </c>
      <c r="J181" s="3" t="str">
        <f t="shared" si="27"/>
        <v>7H651          Pediatrics - Allergy</v>
      </c>
    </row>
    <row r="182" spans="1:10" ht="15.75" hidden="1" customHeight="1" x14ac:dyDescent="0.2">
      <c r="A182" s="44" t="s">
        <v>328</v>
      </c>
      <c r="B182" s="3" t="s">
        <v>329</v>
      </c>
      <c r="J182" s="3" t="str">
        <f t="shared" si="27"/>
        <v>7H652          Pediatrics - Cardiology</v>
      </c>
    </row>
    <row r="183" spans="1:10" ht="15.75" hidden="1" customHeight="1" x14ac:dyDescent="0.2">
      <c r="A183" s="44" t="s">
        <v>330</v>
      </c>
      <c r="B183" s="3" t="s">
        <v>331</v>
      </c>
      <c r="J183" s="3" t="str">
        <f t="shared" si="27"/>
        <v>7H653          Pediatrics - Clinic</v>
      </c>
    </row>
    <row r="184" spans="1:10" ht="15.75" hidden="1" customHeight="1" x14ac:dyDescent="0.2">
      <c r="A184" s="44" t="s">
        <v>332</v>
      </c>
      <c r="B184" s="3" t="s">
        <v>333</v>
      </c>
      <c r="J184" s="3" t="str">
        <f t="shared" si="27"/>
        <v>7H669          Pediatrics - Comm Ped Card</v>
      </c>
    </row>
    <row r="185" spans="1:10" ht="15.75" hidden="1" customHeight="1" x14ac:dyDescent="0.2">
      <c r="A185" s="44" t="s">
        <v>334</v>
      </c>
      <c r="B185" s="3" t="s">
        <v>335</v>
      </c>
      <c r="J185" s="3" t="str">
        <f t="shared" si="27"/>
        <v>7H654          Pediatrics - Critical Care</v>
      </c>
    </row>
    <row r="186" spans="1:10" ht="15.75" hidden="1" customHeight="1" x14ac:dyDescent="0.2">
      <c r="A186" s="44" t="s">
        <v>336</v>
      </c>
      <c r="B186" s="3" t="s">
        <v>337</v>
      </c>
      <c r="J186" s="3" t="str">
        <f t="shared" si="27"/>
        <v>7H655          Pediatrics - Endocrine/Metabolic</v>
      </c>
    </row>
    <row r="187" spans="1:10" ht="15.75" hidden="1" customHeight="1" x14ac:dyDescent="0.2">
      <c r="A187" s="44" t="s">
        <v>338</v>
      </c>
      <c r="B187" s="3" t="s">
        <v>339</v>
      </c>
      <c r="J187" s="3" t="str">
        <f t="shared" si="27"/>
        <v>7H656          Pediatrics - Gastroenterology</v>
      </c>
    </row>
    <row r="188" spans="1:10" ht="15.75" hidden="1" customHeight="1" x14ac:dyDescent="0.2">
      <c r="A188" s="44" t="s">
        <v>340</v>
      </c>
      <c r="B188" s="3" t="s">
        <v>341</v>
      </c>
      <c r="J188" s="3" t="str">
        <f t="shared" si="27"/>
        <v>7H657          Pediatrics - General</v>
      </c>
    </row>
    <row r="189" spans="1:10" ht="15.75" hidden="1" customHeight="1" x14ac:dyDescent="0.2">
      <c r="A189" s="44" t="s">
        <v>342</v>
      </c>
      <c r="B189" s="3" t="s">
        <v>343</v>
      </c>
      <c r="J189" s="3" t="str">
        <f t="shared" si="27"/>
        <v>7H658          Pediatrics - General/Dysmorphology</v>
      </c>
    </row>
    <row r="190" spans="1:10" ht="15.75" hidden="1" customHeight="1" x14ac:dyDescent="0.2">
      <c r="A190" s="44" t="s">
        <v>344</v>
      </c>
      <c r="B190" s="3" t="s">
        <v>345</v>
      </c>
      <c r="J190" s="3" t="str">
        <f t="shared" si="27"/>
        <v>7H659          Pediatrics - Hematology/Oncology</v>
      </c>
    </row>
    <row r="191" spans="1:10" ht="15.75" hidden="1" customHeight="1" x14ac:dyDescent="0.2">
      <c r="A191" s="44" t="s">
        <v>346</v>
      </c>
      <c r="B191" s="3" t="s">
        <v>347</v>
      </c>
      <c r="J191" s="3" t="str">
        <f t="shared" si="27"/>
        <v>7H660          Pediatrics - Hemophilia</v>
      </c>
    </row>
    <row r="192" spans="1:10" ht="15.75" hidden="1" customHeight="1" x14ac:dyDescent="0.2">
      <c r="A192" s="44" t="s">
        <v>348</v>
      </c>
      <c r="B192" s="3" t="s">
        <v>349</v>
      </c>
      <c r="J192" s="3" t="str">
        <f t="shared" si="27"/>
        <v>7H661          Pediatrics - Hospitalist</v>
      </c>
    </row>
    <row r="193" spans="1:10" ht="15.75" hidden="1" customHeight="1" x14ac:dyDescent="0.2">
      <c r="A193" s="44" t="s">
        <v>350</v>
      </c>
      <c r="B193" s="3" t="s">
        <v>351</v>
      </c>
      <c r="J193" s="3" t="str">
        <f t="shared" si="27"/>
        <v>7H662          Pediatrics - House Staff</v>
      </c>
    </row>
    <row r="194" spans="1:10" ht="15.75" hidden="1" customHeight="1" x14ac:dyDescent="0.2">
      <c r="A194" s="44" t="s">
        <v>352</v>
      </c>
      <c r="B194" s="3" t="s">
        <v>353</v>
      </c>
      <c r="J194" s="3" t="str">
        <f t="shared" si="27"/>
        <v>7H663          Pediatrics - Infectious Disease</v>
      </c>
    </row>
    <row r="195" spans="1:10" ht="15.75" hidden="1" customHeight="1" x14ac:dyDescent="0.2">
      <c r="A195" s="44" t="s">
        <v>354</v>
      </c>
      <c r="B195" s="3" t="s">
        <v>355</v>
      </c>
      <c r="J195" s="3" t="str">
        <f t="shared" si="27"/>
        <v>7H665          Pediatrics - Neonatology</v>
      </c>
    </row>
    <row r="196" spans="1:10" ht="15.75" hidden="1" customHeight="1" x14ac:dyDescent="0.2">
      <c r="A196" s="44" t="s">
        <v>356</v>
      </c>
      <c r="B196" s="3" t="s">
        <v>357</v>
      </c>
      <c r="J196" s="3" t="str">
        <f t="shared" si="27"/>
        <v>7H664          Pediatrics - Nephrology</v>
      </c>
    </row>
    <row r="197" spans="1:10" ht="15.75" hidden="1" customHeight="1" x14ac:dyDescent="0.2">
      <c r="A197" s="44" t="s">
        <v>358</v>
      </c>
      <c r="B197" s="3" t="s">
        <v>359</v>
      </c>
      <c r="J197" s="3" t="str">
        <f t="shared" si="27"/>
        <v>7H666          Pediatrics - Pulmonology</v>
      </c>
    </row>
    <row r="198" spans="1:10" ht="15.75" hidden="1" customHeight="1" x14ac:dyDescent="0.2">
      <c r="A198" s="44" t="s">
        <v>360</v>
      </c>
      <c r="B198" s="3" t="s">
        <v>361</v>
      </c>
      <c r="J198" s="3" t="str">
        <f t="shared" si="27"/>
        <v>7H667          Pediatrics - Research</v>
      </c>
    </row>
    <row r="199" spans="1:10" ht="15.75" hidden="1" customHeight="1" x14ac:dyDescent="0.2">
      <c r="A199" s="44" t="s">
        <v>362</v>
      </c>
      <c r="B199" s="3" t="s">
        <v>363</v>
      </c>
      <c r="J199" s="3" t="str">
        <f t="shared" si="27"/>
        <v>7H671          Pediatrics - Rheumatology/Musculoskeletal</v>
      </c>
    </row>
    <row r="200" spans="1:10" ht="15.75" hidden="1" customHeight="1" x14ac:dyDescent="0.2">
      <c r="A200" s="44" t="s">
        <v>364</v>
      </c>
      <c r="B200" s="3" t="s">
        <v>365</v>
      </c>
      <c r="J200" s="3" t="str">
        <f t="shared" si="27"/>
        <v>7H670          Pediatrics - UK Metabolic Division</v>
      </c>
    </row>
    <row r="201" spans="1:10" ht="15.75" hidden="1" customHeight="1" x14ac:dyDescent="0.2">
      <c r="A201" s="44" t="s">
        <v>366</v>
      </c>
      <c r="B201" s="3" t="s">
        <v>367</v>
      </c>
      <c r="J201" s="3" t="str">
        <f t="shared" si="27"/>
        <v>7K300          Pharmaceutical Sciences</v>
      </c>
    </row>
    <row r="202" spans="1:10" ht="15.75" hidden="1" customHeight="1" x14ac:dyDescent="0.2">
      <c r="A202" s="44" t="s">
        <v>368</v>
      </c>
      <c r="B202" s="3" t="s">
        <v>369</v>
      </c>
      <c r="J202" s="3" t="str">
        <f t="shared" si="27"/>
        <v>7K100          Pharmacy Academic Affairs</v>
      </c>
    </row>
    <row r="203" spans="1:10" ht="15.75" hidden="1" customHeight="1" x14ac:dyDescent="0.2">
      <c r="A203" s="44" t="s">
        <v>370</v>
      </c>
      <c r="B203" s="3" t="s">
        <v>371</v>
      </c>
      <c r="J203" s="3" t="str">
        <f t="shared" si="27"/>
        <v>7K001          Pharmacy Continuing Education</v>
      </c>
    </row>
    <row r="204" spans="1:10" ht="15.75" hidden="1" customHeight="1" x14ac:dyDescent="0.2">
      <c r="A204" s="44" t="s">
        <v>372</v>
      </c>
      <c r="B204" s="3" t="s">
        <v>373</v>
      </c>
      <c r="J204" s="3" t="str">
        <f t="shared" si="27"/>
        <v>7K700          Pharmacy Practice &amp; Science</v>
      </c>
    </row>
    <row r="205" spans="1:10" ht="15.75" hidden="1" customHeight="1" x14ac:dyDescent="0.2">
      <c r="A205" s="44" t="s">
        <v>374</v>
      </c>
      <c r="B205" s="3" t="s">
        <v>375</v>
      </c>
      <c r="J205" s="3" t="str">
        <f t="shared" si="27"/>
        <v>7H951          Physical Medicine &amp; Rehab - Research Div</v>
      </c>
    </row>
    <row r="206" spans="1:10" ht="15.75" hidden="1" customHeight="1" x14ac:dyDescent="0.2">
      <c r="A206" s="44" t="s">
        <v>376</v>
      </c>
      <c r="B206" s="3" t="s">
        <v>377</v>
      </c>
      <c r="J206" s="3" t="str">
        <f t="shared" si="27"/>
        <v>7C500          Pilot &amp; Collab Trans &amp; Clin Studies</v>
      </c>
    </row>
    <row r="207" spans="1:10" ht="15.75" hidden="1" customHeight="1" x14ac:dyDescent="0.2">
      <c r="A207" s="44" t="s">
        <v>378</v>
      </c>
      <c r="B207" s="3" t="s">
        <v>379</v>
      </c>
      <c r="J207" s="3" t="str">
        <f t="shared" si="27"/>
        <v>7H061          Placement Services</v>
      </c>
    </row>
    <row r="208" spans="1:10" ht="15.75" hidden="1" customHeight="1" x14ac:dyDescent="0.2">
      <c r="A208" s="44" t="s">
        <v>380</v>
      </c>
      <c r="B208" s="3" t="s">
        <v>381</v>
      </c>
      <c r="J208" s="3" t="str">
        <f t="shared" si="27"/>
        <v>7A002          Prepared Tray Systems</v>
      </c>
    </row>
    <row r="209" spans="1:10" ht="15.75" hidden="1" customHeight="1" x14ac:dyDescent="0.2">
      <c r="A209" s="44" t="s">
        <v>382</v>
      </c>
      <c r="B209" s="3" t="s">
        <v>383</v>
      </c>
      <c r="J209" s="3" t="str">
        <f t="shared" si="27"/>
        <v>7H800          Psychiatry</v>
      </c>
    </row>
    <row r="210" spans="1:10" ht="15.75" hidden="1" customHeight="1" x14ac:dyDescent="0.2">
      <c r="A210" s="44" t="s">
        <v>384</v>
      </c>
      <c r="B210" s="3" t="s">
        <v>385</v>
      </c>
      <c r="J210" s="3" t="str">
        <f t="shared" si="27"/>
        <v>7P110          Public Health - Academic Affairs</v>
      </c>
    </row>
    <row r="211" spans="1:10" ht="15.75" hidden="1" customHeight="1" x14ac:dyDescent="0.2">
      <c r="A211" s="44" t="s">
        <v>386</v>
      </c>
      <c r="B211" s="3" t="s">
        <v>387</v>
      </c>
      <c r="J211" s="3" t="str">
        <f t="shared" si="27"/>
        <v>7P660          Public Health Accreditation</v>
      </c>
    </row>
    <row r="212" spans="1:10" ht="15.75" hidden="1" customHeight="1" x14ac:dyDescent="0.2">
      <c r="A212" s="44" t="s">
        <v>388</v>
      </c>
      <c r="B212" s="3" t="s">
        <v>389</v>
      </c>
      <c r="J212" s="3" t="str">
        <f t="shared" si="27"/>
        <v>7P620          Public Health Business &amp; Finan</v>
      </c>
    </row>
    <row r="213" spans="1:10" ht="15.75" hidden="1" customHeight="1" x14ac:dyDescent="0.2">
      <c r="A213" s="44" t="s">
        <v>390</v>
      </c>
      <c r="B213" s="3" t="s">
        <v>391</v>
      </c>
      <c r="J213" s="3" t="str">
        <f t="shared" si="27"/>
        <v>7P310          Public Health Clinic Operation</v>
      </c>
    </row>
    <row r="214" spans="1:10" ht="15.75" hidden="1" customHeight="1" x14ac:dyDescent="0.2">
      <c r="A214" s="44" t="s">
        <v>392</v>
      </c>
      <c r="B214" s="3" t="s">
        <v>393</v>
      </c>
      <c r="J214" s="3" t="str">
        <f t="shared" si="27"/>
        <v>7P630          Public Health Information Technology</v>
      </c>
    </row>
    <row r="215" spans="1:10" ht="15.75" hidden="1" customHeight="1" x14ac:dyDescent="0.2">
      <c r="A215" s="44" t="s">
        <v>394</v>
      </c>
      <c r="B215" s="3" t="s">
        <v>395</v>
      </c>
      <c r="J215" s="3" t="str">
        <f t="shared" si="27"/>
        <v>7P120          Public Health Leadership Institute</v>
      </c>
    </row>
    <row r="216" spans="1:10" ht="15.75" hidden="1" customHeight="1" x14ac:dyDescent="0.2">
      <c r="A216" s="44" t="s">
        <v>396</v>
      </c>
      <c r="B216" s="3" t="s">
        <v>397</v>
      </c>
      <c r="J216" s="3" t="str">
        <f t="shared" si="27"/>
        <v>7P540          Public Hlth Admissions &amp; Recor</v>
      </c>
    </row>
    <row r="217" spans="1:10" ht="15.75" hidden="1" customHeight="1" x14ac:dyDescent="0.2">
      <c r="A217" s="44" t="s">
        <v>398</v>
      </c>
      <c r="B217" s="3" t="s">
        <v>399</v>
      </c>
      <c r="J217" s="3" t="str">
        <f t="shared" si="27"/>
        <v>7P640          Public Hlth Logistical Service</v>
      </c>
    </row>
    <row r="218" spans="1:10" ht="15.75" hidden="1" customHeight="1" x14ac:dyDescent="0.2">
      <c r="A218" s="44" t="s">
        <v>400</v>
      </c>
      <c r="B218" s="3" t="s">
        <v>401</v>
      </c>
      <c r="J218" s="3" t="str">
        <f t="shared" si="27"/>
        <v>7P510          Public Hlth Student Services</v>
      </c>
    </row>
    <row r="219" spans="1:10" ht="15.75" hidden="1" customHeight="1" x14ac:dyDescent="0.2">
      <c r="A219" s="44" t="s">
        <v>402</v>
      </c>
      <c r="B219" s="3" t="s">
        <v>403</v>
      </c>
      <c r="J219" s="3" t="str">
        <f t="shared" si="27"/>
        <v>7P410          Public Health - Research</v>
      </c>
    </row>
    <row r="220" spans="1:10" ht="15.75" hidden="1" customHeight="1" x14ac:dyDescent="0.2">
      <c r="A220" s="44" t="s">
        <v>404</v>
      </c>
      <c r="B220" s="3" t="s">
        <v>405</v>
      </c>
      <c r="J220" s="3" t="str">
        <f t="shared" si="27"/>
        <v>7A006          Public-Prof. Service</v>
      </c>
    </row>
    <row r="221" spans="1:10" ht="15.75" hidden="1" customHeight="1" x14ac:dyDescent="0.2">
      <c r="A221" s="44" t="s">
        <v>406</v>
      </c>
      <c r="B221" s="3" t="s">
        <v>407</v>
      </c>
      <c r="J221" s="3" t="str">
        <f t="shared" si="27"/>
        <v>7H900          Radiation Medicine</v>
      </c>
    </row>
    <row r="222" spans="1:10" ht="15.75" hidden="1" customHeight="1" x14ac:dyDescent="0.2">
      <c r="A222" s="44" t="s">
        <v>408</v>
      </c>
      <c r="B222" s="3" t="s">
        <v>409</v>
      </c>
      <c r="J222" s="3" t="str">
        <f t="shared" si="27"/>
        <v>7H901          Radiation Medicine - Berea</v>
      </c>
    </row>
    <row r="223" spans="1:10" ht="15.75" hidden="1" customHeight="1" x14ac:dyDescent="0.2">
      <c r="A223" s="44" t="s">
        <v>410</v>
      </c>
      <c r="B223" s="3" t="s">
        <v>411</v>
      </c>
      <c r="J223" s="3" t="str">
        <f t="shared" si="27"/>
        <v>7H902          Radiation Medicine - Georgetown</v>
      </c>
    </row>
    <row r="224" spans="1:10" ht="15.75" hidden="1" customHeight="1" x14ac:dyDescent="0.2">
      <c r="A224" s="44" t="s">
        <v>412</v>
      </c>
      <c r="B224" s="3" t="s">
        <v>413</v>
      </c>
      <c r="J224" s="3" t="str">
        <f t="shared" si="27"/>
        <v>7H903          Radiation Medicine - Mt Sterling</v>
      </c>
    </row>
    <row r="225" spans="1:10" ht="15.75" hidden="1" customHeight="1" x14ac:dyDescent="0.2">
      <c r="A225" s="44" t="s">
        <v>414</v>
      </c>
      <c r="B225" s="3" t="s">
        <v>415</v>
      </c>
      <c r="J225" s="3" t="str">
        <f t="shared" si="27"/>
        <v>7H302          Radiology - GS Division</v>
      </c>
    </row>
    <row r="226" spans="1:10" ht="15.75" hidden="1" customHeight="1" x14ac:dyDescent="0.2">
      <c r="A226" s="44" t="s">
        <v>416</v>
      </c>
      <c r="B226" s="3" t="s">
        <v>417</v>
      </c>
      <c r="J226" s="3" t="str">
        <f t="shared" si="27"/>
        <v>7H301          Radiology - KY South</v>
      </c>
    </row>
    <row r="227" spans="1:10" ht="15.75" hidden="1" customHeight="1" x14ac:dyDescent="0.2">
      <c r="A227" s="44" t="s">
        <v>418</v>
      </c>
      <c r="B227" s="3" t="s">
        <v>419</v>
      </c>
      <c r="J227" s="3" t="str">
        <f t="shared" si="27"/>
        <v>7H303          Radiology - KY Sports Medicine</v>
      </c>
    </row>
    <row r="228" spans="1:10" ht="15.75" hidden="1" customHeight="1" x14ac:dyDescent="0.2">
      <c r="A228" s="44" t="s">
        <v>420</v>
      </c>
      <c r="B228" s="3" t="s">
        <v>421</v>
      </c>
      <c r="J228" s="3" t="str">
        <f t="shared" si="27"/>
        <v>7C600          REACH</v>
      </c>
    </row>
    <row r="229" spans="1:10" ht="15.75" hidden="1" customHeight="1" x14ac:dyDescent="0.2">
      <c r="A229" s="44" t="s">
        <v>422</v>
      </c>
      <c r="B229" s="3" t="s">
        <v>423</v>
      </c>
      <c r="J229" s="3" t="str">
        <f t="shared" si="27"/>
        <v>7K750          REACH Program</v>
      </c>
    </row>
    <row r="230" spans="1:10" ht="15.75" hidden="1" customHeight="1" x14ac:dyDescent="0.2">
      <c r="A230" s="44" t="s">
        <v>424</v>
      </c>
      <c r="B230" s="3" t="s">
        <v>425</v>
      </c>
      <c r="J230" s="3" t="str">
        <f t="shared" si="27"/>
        <v>7H950          Rehabilitation Medicine</v>
      </c>
    </row>
    <row r="231" spans="1:10" ht="15.75" hidden="1" customHeight="1" x14ac:dyDescent="0.2">
      <c r="A231" s="44" t="s">
        <v>426</v>
      </c>
      <c r="B231" s="3" t="s">
        <v>427</v>
      </c>
      <c r="J231" s="3" t="str">
        <f t="shared" si="27"/>
        <v>7K400          Research &amp; Graduate Education</v>
      </c>
    </row>
    <row r="232" spans="1:10" ht="15.75" hidden="1" customHeight="1" x14ac:dyDescent="0.2">
      <c r="A232" s="44" t="s">
        <v>428</v>
      </c>
      <c r="B232" s="3" t="s">
        <v>429</v>
      </c>
      <c r="J232" s="3" t="str">
        <f t="shared" si="27"/>
        <v>7A005          Research &amp; Graduate Studies</v>
      </c>
    </row>
    <row r="233" spans="1:10" ht="15.75" hidden="1" customHeight="1" x14ac:dyDescent="0.2">
      <c r="A233" s="44" t="s">
        <v>430</v>
      </c>
      <c r="B233" s="3" t="s">
        <v>431</v>
      </c>
      <c r="J233" s="3" t="str">
        <f t="shared" si="27"/>
        <v>7K725          Research and Data Management Center</v>
      </c>
    </row>
    <row r="234" spans="1:10" ht="15.75" hidden="1" customHeight="1" x14ac:dyDescent="0.2">
      <c r="A234" s="44" t="s">
        <v>432</v>
      </c>
      <c r="B234" s="3" t="s">
        <v>433</v>
      </c>
      <c r="J234" s="3" t="str">
        <f t="shared" si="27"/>
        <v>7H060          Rural Kentucky Health Care</v>
      </c>
    </row>
    <row r="235" spans="1:10" ht="15.75" hidden="1" customHeight="1" x14ac:dyDescent="0.2">
      <c r="A235" s="44" t="s">
        <v>434</v>
      </c>
      <c r="B235" s="3" t="s">
        <v>435</v>
      </c>
      <c r="J235" s="3" t="str">
        <f t="shared" si="27"/>
        <v>7H019          Rural Physician Leadership Program</v>
      </c>
    </row>
    <row r="236" spans="1:10" ht="15.75" hidden="1" customHeight="1" x14ac:dyDescent="0.2">
      <c r="A236" s="44" t="s">
        <v>436</v>
      </c>
      <c r="B236" s="3" t="s">
        <v>437</v>
      </c>
      <c r="J236" s="3" t="str">
        <f t="shared" si="27"/>
        <v>7H030          Sanders-Brown Center on Aging</v>
      </c>
    </row>
    <row r="237" spans="1:10" ht="15.75" hidden="1" customHeight="1" x14ac:dyDescent="0.2">
      <c r="A237" s="44" t="s">
        <v>438</v>
      </c>
      <c r="B237" s="3" t="s">
        <v>439</v>
      </c>
      <c r="J237" s="3" t="str">
        <f t="shared" si="27"/>
        <v>7P220          Southeast Ctr for Ag Hlth &amp; In</v>
      </c>
    </row>
    <row r="238" spans="1:10" ht="15.75" hidden="1" customHeight="1" x14ac:dyDescent="0.2">
      <c r="A238" s="44" t="s">
        <v>440</v>
      </c>
      <c r="B238" s="3" t="s">
        <v>441</v>
      </c>
      <c r="J238" s="3" t="str">
        <f t="shared" si="27"/>
        <v>7H016          Spinal Cord &amp; Brain Injury Research</v>
      </c>
    </row>
    <row r="239" spans="1:10" ht="15.75" hidden="1" customHeight="1" x14ac:dyDescent="0.2">
      <c r="A239" s="44" t="s">
        <v>442</v>
      </c>
      <c r="B239" s="3" t="s">
        <v>443</v>
      </c>
      <c r="J239" s="3" t="str">
        <f t="shared" si="27"/>
        <v>7A003          Student Affairs</v>
      </c>
    </row>
    <row r="240" spans="1:10" ht="15.75" hidden="1" customHeight="1" x14ac:dyDescent="0.2">
      <c r="A240" s="44" t="s">
        <v>444</v>
      </c>
      <c r="B240" s="3" t="s">
        <v>445</v>
      </c>
      <c r="J240" s="3" t="str">
        <f t="shared" si="27"/>
        <v>7H865          Surgery - Winchester Comm Div</v>
      </c>
    </row>
    <row r="241" spans="1:10" ht="15.75" hidden="1" customHeight="1" x14ac:dyDescent="0.2">
      <c r="A241" s="44" t="s">
        <v>446</v>
      </c>
      <c r="B241" s="3" t="s">
        <v>447</v>
      </c>
      <c r="J241" s="3" t="str">
        <f t="shared" si="27"/>
        <v>7H856          Surgery/Cardiothoracic</v>
      </c>
    </row>
    <row r="242" spans="1:10" ht="15.75" hidden="1" customHeight="1" x14ac:dyDescent="0.2">
      <c r="A242" s="44" t="s">
        <v>448</v>
      </c>
      <c r="B242" s="3" t="s">
        <v>449</v>
      </c>
      <c r="J242" s="3" t="str">
        <f t="shared" si="27"/>
        <v>7H851          Surgery/Department</v>
      </c>
    </row>
    <row r="243" spans="1:10" ht="15.75" hidden="1" customHeight="1" x14ac:dyDescent="0.2">
      <c r="A243" s="44" t="s">
        <v>450</v>
      </c>
      <c r="B243" s="3" t="s">
        <v>451</v>
      </c>
      <c r="J243" s="3" t="str">
        <f t="shared" si="27"/>
        <v>7H862          Surgery/Dermatology</v>
      </c>
    </row>
    <row r="244" spans="1:10" ht="15.75" hidden="1" customHeight="1" x14ac:dyDescent="0.2">
      <c r="A244" s="44" t="s">
        <v>452</v>
      </c>
      <c r="B244" s="3" t="s">
        <v>453</v>
      </c>
      <c r="J244" s="3" t="str">
        <f t="shared" si="27"/>
        <v>7H850          Surgery/General</v>
      </c>
    </row>
    <row r="245" spans="1:10" ht="15.75" hidden="1" customHeight="1" x14ac:dyDescent="0.2">
      <c r="A245" s="44" t="s">
        <v>454</v>
      </c>
      <c r="B245" s="3" t="s">
        <v>455</v>
      </c>
      <c r="J245" s="3" t="str">
        <f t="shared" si="27"/>
        <v>7H853          Surgery/Neurosurgery</v>
      </c>
    </row>
    <row r="246" spans="1:10" ht="15.75" hidden="1" customHeight="1" x14ac:dyDescent="0.2">
      <c r="A246" s="44" t="s">
        <v>456</v>
      </c>
      <c r="B246" s="3" t="s">
        <v>457</v>
      </c>
      <c r="J246" s="3" t="str">
        <f t="shared" si="27"/>
        <v>7H860          Surgery/Otolaryngology</v>
      </c>
    </row>
    <row r="247" spans="1:10" ht="15.75" hidden="1" customHeight="1" x14ac:dyDescent="0.2">
      <c r="A247" s="44" t="s">
        <v>458</v>
      </c>
      <c r="B247" s="3" t="s">
        <v>459</v>
      </c>
      <c r="J247" s="3" t="str">
        <f t="shared" si="27"/>
        <v>7H857          Surgery/Pediatrics</v>
      </c>
    </row>
    <row r="248" spans="1:10" ht="15.75" hidden="1" customHeight="1" x14ac:dyDescent="0.2">
      <c r="A248" s="44" t="s">
        <v>460</v>
      </c>
      <c r="B248" s="3" t="s">
        <v>461</v>
      </c>
      <c r="J248" s="3" t="str">
        <f t="shared" si="27"/>
        <v>7H858          Surgery/Plastic</v>
      </c>
    </row>
    <row r="249" spans="1:10" ht="15.75" hidden="1" customHeight="1" x14ac:dyDescent="0.2">
      <c r="A249" s="44" t="s">
        <v>462</v>
      </c>
      <c r="B249" s="3" t="s">
        <v>463</v>
      </c>
      <c r="J249" s="3" t="str">
        <f t="shared" si="27"/>
        <v>7H861          Surgery/Transplant</v>
      </c>
    </row>
    <row r="250" spans="1:10" ht="15.75" hidden="1" customHeight="1" x14ac:dyDescent="0.2">
      <c r="A250" s="44" t="s">
        <v>464</v>
      </c>
      <c r="B250" s="3" t="s">
        <v>465</v>
      </c>
      <c r="J250" s="3" t="str">
        <f t="shared" si="27"/>
        <v>7H855          Surgery/Urology</v>
      </c>
    </row>
    <row r="251" spans="1:10" ht="15.75" hidden="1" customHeight="1" x14ac:dyDescent="0.2">
      <c r="A251" s="44" t="s">
        <v>466</v>
      </c>
      <c r="B251" s="3" t="s">
        <v>467</v>
      </c>
      <c r="J251" s="3" t="str">
        <f t="shared" si="27"/>
        <v>7C900          Training, Education and Mentoring</v>
      </c>
    </row>
    <row r="252" spans="1:10" ht="15.75" hidden="1" customHeight="1" x14ac:dyDescent="0.2">
      <c r="A252" s="44" t="s">
        <v>468</v>
      </c>
      <c r="B252" s="3" t="s">
        <v>469</v>
      </c>
      <c r="J252" s="3" t="str">
        <f t="shared" si="27"/>
        <v>7C800          Translational Technologies &amp; Resources</v>
      </c>
    </row>
    <row r="253" spans="1:10" ht="15.75" hidden="1" customHeight="1" x14ac:dyDescent="0.2">
      <c r="A253" s="44" t="s">
        <v>470</v>
      </c>
      <c r="B253" s="3" t="s">
        <v>471</v>
      </c>
      <c r="J253" s="3" t="str">
        <f t="shared" si="27"/>
        <v>7H006          UK Health Plans</v>
      </c>
    </row>
    <row r="254" spans="1:10" ht="15.75" hidden="1" customHeight="1" x14ac:dyDescent="0.2">
      <c r="A254" s="44" t="s">
        <v>472</v>
      </c>
      <c r="B254" s="3" t="s">
        <v>473</v>
      </c>
    </row>
    <row r="255" spans="1:10" ht="15.75" hidden="1" customHeight="1" x14ac:dyDescent="0.2">
      <c r="A255" s="44" t="s">
        <v>474</v>
      </c>
      <c r="B255" s="3" t="s">
        <v>475</v>
      </c>
    </row>
    <row r="256" spans="1:10" ht="15.75" hidden="1" customHeight="1" x14ac:dyDescent="0.2">
      <c r="A256" s="44" t="s">
        <v>476</v>
      </c>
      <c r="B256" s="3" t="s">
        <v>477</v>
      </c>
    </row>
    <row r="257" spans="1:2" ht="15.75" hidden="1" customHeight="1" x14ac:dyDescent="0.2">
      <c r="A257" s="44" t="s">
        <v>478</v>
      </c>
      <c r="B257" s="3" t="s">
        <v>479</v>
      </c>
    </row>
    <row r="258" spans="1:2" ht="15.75" hidden="1" customHeight="1" x14ac:dyDescent="0.2">
      <c r="A258" s="44" t="s">
        <v>480</v>
      </c>
      <c r="B258" s="3" t="s">
        <v>481</v>
      </c>
    </row>
    <row r="259" spans="1:2" ht="15.75" hidden="1" customHeight="1" x14ac:dyDescent="0.2">
      <c r="A259" s="44" t="s">
        <v>482</v>
      </c>
      <c r="B259" s="3" t="s">
        <v>483</v>
      </c>
    </row>
    <row r="260" spans="1:2" ht="15.75" hidden="1" customHeight="1" x14ac:dyDescent="0.2"/>
    <row r="261" spans="1:2" ht="15.75" hidden="1" customHeight="1" x14ac:dyDescent="0.2"/>
    <row r="262" spans="1:2" ht="15.75" hidden="1" customHeight="1" x14ac:dyDescent="0.2"/>
    <row r="263" spans="1:2" ht="15.75" hidden="1" customHeight="1" x14ac:dyDescent="0.2"/>
    <row r="264" spans="1:2" ht="15.75" customHeight="1" x14ac:dyDescent="0.2"/>
    <row r="265" spans="1:2" ht="15.75" customHeight="1" x14ac:dyDescent="0.2"/>
    <row r="266" spans="1:2" ht="15.75" customHeight="1" x14ac:dyDescent="0.2"/>
    <row r="267" spans="1:2" ht="15.75" customHeight="1" x14ac:dyDescent="0.2"/>
    <row r="268" spans="1:2" ht="15.75" customHeight="1" x14ac:dyDescent="0.2"/>
    <row r="269" spans="1:2" ht="15.75" customHeight="1" x14ac:dyDescent="0.2"/>
    <row r="270" spans="1:2" ht="15.75" customHeight="1" x14ac:dyDescent="0.2"/>
    <row r="271" spans="1:2" ht="15.75" customHeight="1" x14ac:dyDescent="0.2"/>
    <row r="272" spans="1: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2:F12"/>
    <mergeCell ref="A15:B15"/>
  </mergeCells>
  <dataValidations count="1">
    <dataValidation type="list" allowBlank="1" showErrorMessage="1" sqref="B4:B11" xr:uid="{00000000-0002-0000-0100-000000000000}">
      <formula1>$O$4:$O$10</formula1>
    </dataValidation>
  </dataValidations>
  <hyperlinks>
    <hyperlink ref="D3" r:id="rId1" xr:uid="{00000000-0004-0000-0100-000000000000}"/>
    <hyperlink ref="Q3" r:id="rId2" location="fringe" xr:uid="{00000000-0004-0000-0100-000001000000}"/>
  </hyperlinks>
  <pageMargins left="0.7" right="0.7" top="0.75" bottom="0.75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Year 1</vt:lpstr>
      <vt:lpstr>NIH CAP COST SHARE</vt:lpstr>
      <vt:lpstr>Faculty__Staff__Post_Doc__Temp__or_Student</vt:lpstr>
      <vt:lpstr>InsuranceRates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Lauren A.</dc:creator>
  <cp:lastModifiedBy>Stephanie Meredith</cp:lastModifiedBy>
  <dcterms:created xsi:type="dcterms:W3CDTF">2011-08-05T19:41:37Z</dcterms:created>
  <dcterms:modified xsi:type="dcterms:W3CDTF">2026-01-08T19:01:13Z</dcterms:modified>
</cp:coreProperties>
</file>